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435" windowWidth="3090" windowHeight="1185" tabRatio="899" firstSheet="2" activeTab="16"/>
  </bookViews>
  <sheets>
    <sheet name="Sheet5" sheetId="1" state="hidden" r:id="rId1"/>
    <sheet name="DM dieu chinh" sheetId="2" state="hidden" r:id="rId2"/>
    <sheet name="BCDKT ban in Quy 3" sheetId="3" r:id="rId3"/>
    <sheet name="KQKD ban in Quy 3 OK" sheetId="4" r:id="rId4"/>
    <sheet name="LCTT ban in" sheetId="5" r:id="rId5"/>
    <sheet name="Thuyet minh in1" sheetId="6" r:id="rId6"/>
    <sheet name="TSCDHH" sheetId="7" r:id="rId7"/>
    <sheet name="TSCD TTC" sheetId="8" r:id="rId8"/>
    <sheet name="TSCD VH - in" sheetId="9" r:id="rId9"/>
    <sheet name="BDS DT - in" sheetId="10" r:id="rId10"/>
    <sheet name="Thuyet minh in2" sheetId="11" r:id="rId11"/>
    <sheet name="Thuyet minh in3" sheetId="12" r:id="rId12"/>
    <sheet name="Thuyet minh in4" sheetId="13" r:id="rId13"/>
    <sheet name="DT theo nganh in" sheetId="14" r:id="rId14"/>
    <sheet name="LCTT" sheetId="15" state="hidden" r:id="rId15"/>
    <sheet name="Thuyet minh in5" sheetId="16" r:id="rId16"/>
    <sheet name="Thuyet minh in6" sheetId="17" r:id="rId17"/>
    <sheet name="Sheet2" sheetId="18" state="hidden" r:id="rId18"/>
    <sheet name="CP TTDH" sheetId="19" state="hidden" r:id="rId19"/>
  </sheets>
  <externalReferences>
    <externalReference r:id="rId22"/>
  </externalReferences>
  <definedNames>
    <definedName name="_xlnm._FilterDatabase" localSheetId="1" hidden="1">'DM dieu chinh'!$A$4:$C$97</definedName>
    <definedName name="Adj_list">'[1]Index'!$E$2:$E$61</definedName>
    <definedName name="Chi_phí_thuế_TNDN_hoãn_lại">'Sheet5'!$B$98</definedName>
    <definedName name="Dmdieuchinh">'Sheet5'!$B$5:$B$120</definedName>
    <definedName name="_xlnm.Print_Area" localSheetId="9">'BDS DT - in'!$A$1:$E$22</definedName>
    <definedName name="_xlnm.Print_Area" localSheetId="14">'LCTT'!$A$1:$E$49</definedName>
    <definedName name="_xlnm.Print_Area" localSheetId="4">'LCTT ban in'!$B$1:$F$61</definedName>
    <definedName name="_xlnm.Print_Area" localSheetId="8">'TSCD VH - in'!$A$1:$F$27</definedName>
    <definedName name="_xlnm.Print_Titles" localSheetId="4">'LCTT ban in'!$8:$9</definedName>
  </definedNames>
  <calcPr fullCalcOnLoad="1"/>
</workbook>
</file>

<file path=xl/comments15.xml><?xml version="1.0" encoding="utf-8"?>
<comments xmlns="http://schemas.openxmlformats.org/spreadsheetml/2006/main">
  <authors>
    <author>Smart</author>
  </authors>
  <commentList>
    <comment ref="D14" authorId="0">
      <text>
        <r>
          <rPr>
            <b/>
            <sz val="8"/>
            <rFont val="Tahoma"/>
            <family val="2"/>
          </rPr>
          <t>Smart:</t>
        </r>
        <r>
          <rPr>
            <sz val="8"/>
            <rFont val="Tahoma"/>
            <family val="2"/>
          </rPr>
          <t xml:space="preserve">
Lấy số liệu từ hợp nhất c.ty mẹ và các c.ty con</t>
        </r>
      </text>
    </comment>
    <comment ref="D21" authorId="0">
      <text>
        <r>
          <rPr>
            <b/>
            <sz val="8"/>
            <rFont val="Tahoma"/>
            <family val="2"/>
          </rPr>
          <t>Smart:</t>
        </r>
        <r>
          <rPr>
            <sz val="8"/>
            <rFont val="Tahoma"/>
            <family val="2"/>
          </rPr>
          <t xml:space="preserve">
Lấy số liệu c.ty mẹ và các c.ty con</t>
        </r>
      </text>
    </comment>
    <comment ref="D22" authorId="0">
      <text>
        <r>
          <rPr>
            <b/>
            <sz val="8"/>
            <rFont val="Tahoma"/>
            <family val="2"/>
          </rPr>
          <t>Smart:</t>
        </r>
        <r>
          <rPr>
            <sz val="8"/>
            <rFont val="Tahoma"/>
            <family val="2"/>
          </rPr>
          <t xml:space="preserve">
Lấy số liệu c.ty mẹ và các c.ty con</t>
        </r>
      </text>
    </comment>
  </commentList>
</comments>
</file>

<file path=xl/comments3.xml><?xml version="1.0" encoding="utf-8"?>
<comments xmlns="http://schemas.openxmlformats.org/spreadsheetml/2006/main">
  <authors>
    <author>Smart</author>
  </authors>
  <commentList>
    <comment ref="C28" authorId="0">
      <text>
        <r>
          <rPr>
            <b/>
            <sz val="8"/>
            <rFont val="Tahoma"/>
            <family val="2"/>
          </rPr>
          <t>Smart:</t>
        </r>
        <r>
          <rPr>
            <sz val="8"/>
            <rFont val="Tahoma"/>
            <family val="2"/>
          </rPr>
          <t xml:space="preserve">
Chỉ tiêu thuyết minh đúng là D.06, nhưng chỉnh lại D.16 cho phù hợp với sheet thuyết minh về thuế</t>
        </r>
      </text>
    </comment>
  </commentList>
</comments>
</file>

<file path=xl/comments5.xml><?xml version="1.0" encoding="utf-8"?>
<comments xmlns="http://schemas.openxmlformats.org/spreadsheetml/2006/main">
  <authors>
    <author>Administrator</author>
    <author>WinXP</author>
  </authors>
  <commentList>
    <comment ref="K16" authorId="0">
      <text>
        <r>
          <rPr>
            <b/>
            <sz val="9"/>
            <rFont val="Tahoma"/>
            <family val="2"/>
          </rPr>
          <t>Administrator:</t>
        </r>
        <r>
          <rPr>
            <sz val="9"/>
            <rFont val="Tahoma"/>
            <family val="2"/>
          </rPr>
          <t xml:space="preserve">
Điều chỉnh lãi vay và cổ tức nội bộ</t>
        </r>
      </text>
    </comment>
    <comment ref="L36" authorId="0">
      <text>
        <r>
          <rPr>
            <b/>
            <sz val="9"/>
            <rFont val="Tahoma"/>
            <family val="2"/>
          </rPr>
          <t>Administrator:</t>
        </r>
        <r>
          <rPr>
            <sz val="9"/>
            <rFont val="Tahoma"/>
            <family val="2"/>
          </rPr>
          <t xml:space="preserve">
Trả lãi vay nội bộ</t>
        </r>
      </text>
    </comment>
    <comment ref="M36" authorId="0">
      <text>
        <r>
          <rPr>
            <b/>
            <sz val="9"/>
            <rFont val="Tahoma"/>
            <family val="2"/>
          </rPr>
          <t>Administrator:</t>
        </r>
        <r>
          <rPr>
            <sz val="9"/>
            <rFont val="Tahoma"/>
            <family val="2"/>
          </rPr>
          <t xml:space="preserve">
Cổ tức Công ty trả cho Cho công ty mẹ
</t>
        </r>
      </text>
    </comment>
    <comment ref="E14" authorId="1">
      <text>
        <r>
          <rPr>
            <sz val="8"/>
            <rFont val="Tahoma"/>
            <family val="2"/>
          </rPr>
          <t xml:space="preserve">PTD: chenh lech cua tat cac cac khoan du phong tren CDKT quy, tinh toan tren Bang Can doi KT
</t>
        </r>
      </text>
    </comment>
    <comment ref="E15" authorId="1">
      <text>
        <r>
          <rPr>
            <sz val="8"/>
            <rFont val="Tahoma"/>
            <family val="2"/>
          </rPr>
          <t xml:space="preserve">Pham Tien Dung: tính toán theo thuyết minh 5
</t>
        </r>
      </text>
    </comment>
    <comment ref="E17" authorId="1">
      <text>
        <r>
          <rPr>
            <sz val="8"/>
            <rFont val="Tahoma"/>
            <family val="2"/>
          </rPr>
          <t xml:space="preserve">PTD: chi lai vay tren HN
</t>
        </r>
      </text>
    </comment>
    <comment ref="E34" authorId="1">
      <text>
        <r>
          <rPr>
            <b/>
            <sz val="8"/>
            <rFont val="Tahoma"/>
            <family val="2"/>
          </rPr>
          <t>WinXP:</t>
        </r>
        <r>
          <rPr>
            <sz val="8"/>
            <rFont val="Tahoma"/>
            <family val="2"/>
          </rPr>
          <t xml:space="preserve">
PTD co dieu chinh</t>
        </r>
      </text>
    </comment>
    <comment ref="E36" authorId="1">
      <text>
        <r>
          <rPr>
            <b/>
            <sz val="8"/>
            <rFont val="Tahoma"/>
            <family val="2"/>
          </rPr>
          <t>WinXP:</t>
        </r>
        <r>
          <rPr>
            <sz val="8"/>
            <rFont val="Tahoma"/>
            <family val="2"/>
          </rPr>
          <t xml:space="preserve">
Co dieu chinh</t>
        </r>
      </text>
    </comment>
    <comment ref="E22" authorId="1">
      <text>
        <r>
          <rPr>
            <b/>
            <sz val="8"/>
            <rFont val="Tahoma"/>
            <family val="2"/>
          </rPr>
          <t>WinXP:</t>
        </r>
        <r>
          <rPr>
            <sz val="8"/>
            <rFont val="Tahoma"/>
            <family val="2"/>
          </rPr>
          <t xml:space="preserve">
Cp tra truoc ngan han va dai han( do giam chi phi tra truoc nen dong tien duong)</t>
        </r>
      </text>
    </comment>
    <comment ref="E16" authorId="1">
      <text>
        <r>
          <rPr>
            <sz val="8"/>
            <rFont val="Tahoma"/>
            <family val="2"/>
          </rPr>
          <t xml:space="preserve">
Pham Tien Dung: tính toán theo thuyết minh 5</t>
        </r>
      </text>
    </comment>
    <comment ref="E41" authorId="1">
      <text>
        <r>
          <rPr>
            <b/>
            <sz val="8"/>
            <rFont val="Tahoma"/>
            <family val="2"/>
          </rPr>
          <t>WinXP:</t>
        </r>
        <r>
          <rPr>
            <sz val="8"/>
            <rFont val="Tahoma"/>
            <family val="2"/>
          </rPr>
          <t xml:space="preserve">
OK quy 2
</t>
        </r>
      </text>
    </comment>
  </commentList>
</comments>
</file>

<file path=xl/sharedStrings.xml><?xml version="1.0" encoding="utf-8"?>
<sst xmlns="http://schemas.openxmlformats.org/spreadsheetml/2006/main" count="1663" uniqueCount="786">
  <si>
    <t xml:space="preserve">   - Dự phòng giảm giá đầu tư ngắn hạn</t>
  </si>
  <si>
    <t>135A</t>
  </si>
  <si>
    <t xml:space="preserve">   - Phải thu về cổ tức và lợi nhuận được chia</t>
  </si>
  <si>
    <t>135B</t>
  </si>
  <si>
    <t xml:space="preserve">   - Phải thu người lao động</t>
  </si>
  <si>
    <t>135C</t>
  </si>
  <si>
    <t xml:space="preserve">   - Cho vay ngắn hạn</t>
  </si>
  <si>
    <t>135D</t>
  </si>
  <si>
    <t xml:space="preserve">   - Phải thu khác</t>
  </si>
  <si>
    <t>135E</t>
  </si>
  <si>
    <t xml:space="preserve">    - Hàng mua đang đi đường</t>
  </si>
  <si>
    <t>141A</t>
  </si>
  <si>
    <t xml:space="preserve">    - Nguyên liệu, vật liệu </t>
  </si>
  <si>
    <t>141B</t>
  </si>
  <si>
    <t xml:space="preserve">    - Công cụ, dụng cụ </t>
  </si>
  <si>
    <t>141C</t>
  </si>
  <si>
    <t xml:space="preserve">    - Chi phí SX, KD dở dang</t>
  </si>
  <si>
    <t>141D</t>
  </si>
  <si>
    <t xml:space="preserve">    - Thành phẩm </t>
  </si>
  <si>
    <t>141E</t>
  </si>
  <si>
    <t xml:space="preserve">    - Hàng hóa </t>
  </si>
  <si>
    <t>141F</t>
  </si>
  <si>
    <t xml:space="preserve">    - Hàng gửi đi bán</t>
  </si>
  <si>
    <t>141G</t>
  </si>
  <si>
    <t xml:space="preserve">    - Hàng hoá kho bảo thuế</t>
  </si>
  <si>
    <t>141H</t>
  </si>
  <si>
    <t xml:space="preserve">    - Hàng hoá bất động sản</t>
  </si>
  <si>
    <t>141I</t>
  </si>
  <si>
    <t>Cộng giá gốc hàng tồn kho</t>
  </si>
  <si>
    <t xml:space="preserve">   - Ký quỹ, ký cược dài hạn</t>
  </si>
  <si>
    <t>218A</t>
  </si>
  <si>
    <t xml:space="preserve">   - Phải thu dài hạn khác   </t>
  </si>
  <si>
    <t>218D</t>
  </si>
  <si>
    <t>Tổng số chi phí XDCB dở dang</t>
  </si>
  <si>
    <t xml:space="preserve">   - Đầu tư cổ phiếu</t>
  </si>
  <si>
    <t>258A</t>
  </si>
  <si>
    <t xml:space="preserve">   - Đầu tư trái phiếu</t>
  </si>
  <si>
    <t>258B</t>
  </si>
  <si>
    <t>258C</t>
  </si>
  <si>
    <t xml:space="preserve">   - Đầu tư dài hạn khác</t>
  </si>
  <si>
    <t>258E</t>
  </si>
  <si>
    <t>a. Vay và nợ ngắn hạn</t>
  </si>
  <si>
    <t>- Vay ngắn hạn ngân hàng</t>
  </si>
  <si>
    <t>311A</t>
  </si>
  <si>
    <t>- Vay ngắn hạn tổ chức</t>
  </si>
  <si>
    <t>311B</t>
  </si>
  <si>
    <t>- Vay ngắn hạn cá nhân</t>
  </si>
  <si>
    <t>311C</t>
  </si>
  <si>
    <t>b. Nợ dài hạn đến hạn trả</t>
  </si>
  <si>
    <t>- Nợ dài dài hạn đến hạn trả ngân hàng</t>
  </si>
  <si>
    <t>311D</t>
  </si>
  <si>
    <t>- Nợ dài hạn đến hạn trả tổ chức</t>
  </si>
  <si>
    <t>311E</t>
  </si>
  <si>
    <t>- Nợ dài hạn đến hạn trả cá nhân</t>
  </si>
  <si>
    <t>311F</t>
  </si>
  <si>
    <t xml:space="preserve">         </t>
  </si>
  <si>
    <t>- Trích trước hoạt động kinh doanh</t>
  </si>
  <si>
    <t>316A</t>
  </si>
  <si>
    <t>- Trích trước các khoản lãi repo cổ phiếu</t>
  </si>
  <si>
    <t>316B</t>
  </si>
  <si>
    <t>- Trích trước lãi sử dụng vốn</t>
  </si>
  <si>
    <t>316C</t>
  </si>
  <si>
    <t>- Trích trước khác</t>
  </si>
  <si>
    <t>316D</t>
  </si>
  <si>
    <t>319B</t>
  </si>
  <si>
    <t>319D</t>
  </si>
  <si>
    <t>319E</t>
  </si>
  <si>
    <t>334A</t>
  </si>
  <si>
    <t>334B</t>
  </si>
  <si>
    <t>334C</t>
  </si>
  <si>
    <t xml:space="preserve">    - Chiết khấu thương mại</t>
  </si>
  <si>
    <t>02A</t>
  </si>
  <si>
    <t xml:space="preserve">    - Giảm giá hàng bán</t>
  </si>
  <si>
    <t>02B</t>
  </si>
  <si>
    <t xml:space="preserve">    - Hàng bán bị trả lại</t>
  </si>
  <si>
    <t>02C</t>
  </si>
  <si>
    <t>- Lãi tiền gửi, tiền cho vay</t>
  </si>
  <si>
    <t>21A</t>
  </si>
  <si>
    <t>21B</t>
  </si>
  <si>
    <t>- Cổ tức, lợi nhuận được chia</t>
  </si>
  <si>
    <t>21C</t>
  </si>
  <si>
    <t>- Lãi bán chứng khoán</t>
  </si>
  <si>
    <t>21D</t>
  </si>
  <si>
    <t>21E</t>
  </si>
  <si>
    <t xml:space="preserve">- Lãi chênh lệch tỷ giá chưa thực hiện </t>
  </si>
  <si>
    <t>21F</t>
  </si>
  <si>
    <t>- Lãi bán hàng trả chậm</t>
  </si>
  <si>
    <t>21G</t>
  </si>
  <si>
    <t>- Doanh thu hoạt động tài chính khác</t>
  </si>
  <si>
    <t>- Lãi tiền vay</t>
  </si>
  <si>
    <t>23A</t>
  </si>
  <si>
    <t>23C</t>
  </si>
  <si>
    <t>- Lỗ bán ngoại tệ</t>
  </si>
  <si>
    <t>23D</t>
  </si>
  <si>
    <t>- Lỗ chênh lệch tỷ giá chưa thực hiện</t>
  </si>
  <si>
    <t>- Dự phòng giảm giá các khoản đầu tư ngắn hạn, dài hạn</t>
  </si>
  <si>
    <t>- Chi phí tài chính khác</t>
  </si>
  <si>
    <t>- Chi phí nhân viên</t>
  </si>
  <si>
    <t>24A</t>
  </si>
  <si>
    <t>- Chi phí nguyên vật liệu</t>
  </si>
  <si>
    <t>24B</t>
  </si>
  <si>
    <t>- Chi phí khấu hao tài sản cố định</t>
  </si>
  <si>
    <t>24C</t>
  </si>
  <si>
    <t>- Chi phí bảo hành nhà chung cư</t>
  </si>
  <si>
    <t>24D</t>
  </si>
  <si>
    <t>- Chi phí dịch vụ mua ngoài</t>
  </si>
  <si>
    <t>24E</t>
  </si>
  <si>
    <t>- Chi phí bằng tiền khác</t>
  </si>
  <si>
    <t>24F</t>
  </si>
  <si>
    <t>25A</t>
  </si>
  <si>
    <t>25B</t>
  </si>
  <si>
    <t>- Chi phí đồ dùng văn phòng</t>
  </si>
  <si>
    <t>25C</t>
  </si>
  <si>
    <t>25D</t>
  </si>
  <si>
    <t>- Thuế, phí và lệ phí</t>
  </si>
  <si>
    <t>25E</t>
  </si>
  <si>
    <t>- Phân bổ lợi thế kinh doanh và giá trị thương hiệu</t>
  </si>
  <si>
    <t>25F</t>
  </si>
  <si>
    <t>- Chi phí dự phòng</t>
  </si>
  <si>
    <t>25G</t>
  </si>
  <si>
    <t>25H</t>
  </si>
  <si>
    <t>25I</t>
  </si>
  <si>
    <t>Tăng trong kỳ</t>
  </si>
  <si>
    <t>Kết chuyển vào CPSXKD trong kỳ</t>
  </si>
  <si>
    <t>Kết chuyển giảm khác</t>
  </si>
  <si>
    <t xml:space="preserve"> - Công cụ dụng cụ</t>
  </si>
  <si>
    <t xml:space="preserve"> - Chi phí khác</t>
  </si>
  <si>
    <t>Z1 - Các công ty con trong Tổng Công ty</t>
  </si>
  <si>
    <t>Chênh lệch chi phí trả trước dài hạn</t>
  </si>
  <si>
    <t>D18- Chi phí trả trước dài hạn</t>
  </si>
  <si>
    <t xml:space="preserve"> - Chi phí trả trước về thuê hoạt động TSCĐ</t>
  </si>
  <si>
    <t>271A</t>
  </si>
  <si>
    <t xml:space="preserve"> - Chi phí thành lập doanh nghiệp</t>
  </si>
  <si>
    <t>271B</t>
  </si>
  <si>
    <t xml:space="preserve"> - Chi phí nghiên cứu có giá trị lớn</t>
  </si>
  <si>
    <t>271C</t>
  </si>
  <si>
    <t xml:space="preserve"> - Chi phí cho giai đoạn triển khai không đủ tiêu chuẩn ghi nhận là TSCĐ vô hình</t>
  </si>
  <si>
    <t>271D</t>
  </si>
  <si>
    <t>271E</t>
  </si>
  <si>
    <t xml:space="preserve"> - Vật tư luân chuyển</t>
  </si>
  <si>
    <t>271F</t>
  </si>
  <si>
    <t xml:space="preserve"> - Chi phí sửa chữa lớn</t>
  </si>
  <si>
    <t>271G</t>
  </si>
  <si>
    <t xml:space="preserve"> - Chi phí lãi vay</t>
  </si>
  <si>
    <t>271H</t>
  </si>
  <si>
    <t>271I</t>
  </si>
  <si>
    <t>$='[Sample.xls]CPTTDH'!$B$7</t>
  </si>
  <si>
    <t>$='[Sample.xls]CPTTDH'!$C$7</t>
  </si>
  <si>
    <t>$='[Sample.xls]CPTTDH'!$D$7</t>
  </si>
  <si>
    <t>$='[Sample.xls]CPTTDH'!$E$7</t>
  </si>
  <si>
    <t>$='[Sample.xls]CPTTDH'!$B$8</t>
  </si>
  <si>
    <t>$='[Sample.xls]CPTTDH'!$C$8</t>
  </si>
  <si>
    <t>$='[Sample.xls]CPTTDH'!$D$8</t>
  </si>
  <si>
    <t>$='[Sample.xls]CPTTDH'!$E$8</t>
  </si>
  <si>
    <t>$='[Sample.xls]CPTTDH'!$B$9</t>
  </si>
  <si>
    <t>$='[Sample.xls]CPTTDH'!$C$9</t>
  </si>
  <si>
    <t>$='[Sample.xls]CPTTDH'!$D$9</t>
  </si>
  <si>
    <t>$='[Sample.xls]CPTTDH'!$E$9</t>
  </si>
  <si>
    <t>$='[Sample.xls]CPTTDH'!$B$10</t>
  </si>
  <si>
    <t>$='[Sample.xls]CPTTDH'!$C$10</t>
  </si>
  <si>
    <t>$='[Sample.xls]CPTTDH'!$D$10</t>
  </si>
  <si>
    <t>$='[Sample.xls]CPTTDH'!$E$10</t>
  </si>
  <si>
    <t>$='[Sample.xls]CPTTDH'!$B$11</t>
  </si>
  <si>
    <t>$='[Sample.xls]CPTTDH'!$C$11</t>
  </si>
  <si>
    <t>$='[Sample.xls]CPTTDH'!$D$11</t>
  </si>
  <si>
    <t>$='[Sample.xls]CPTTDH'!$E$11</t>
  </si>
  <si>
    <t>$='[Sample.xls]CPTTDH'!$B$12</t>
  </si>
  <si>
    <t>$='[Sample.xls]CPTTDH'!$C$12</t>
  </si>
  <si>
    <t>$='[Sample.xls]CPTTDH'!$D$12</t>
  </si>
  <si>
    <t>$='[Sample.xls]CPTTDH'!$E$12</t>
  </si>
  <si>
    <t>$='[Sample.xls]CPTTDH'!$B$13</t>
  </si>
  <si>
    <t>$='[Sample.xls]CPTTDH'!$C$13</t>
  </si>
  <si>
    <t>$='[Sample.xls]CPTTDH'!$D$13</t>
  </si>
  <si>
    <t>$='[Sample.xls]CPTTDH'!$E$13</t>
  </si>
  <si>
    <t>$='[Sample.xls]CPTTDH'!$B$14</t>
  </si>
  <si>
    <t>$='[Sample.xls]CPTTDH'!$C$14</t>
  </si>
  <si>
    <t>$='[Sample.xls]CPTTDH'!$D$14</t>
  </si>
  <si>
    <t>$='[Sample.xls]CPTTDH'!$E$14</t>
  </si>
  <si>
    <t>$='[Sample.xls]CPTTDH'!$B$15</t>
  </si>
  <si>
    <t>$='[Sample.xls]CPTTDH'!$C$15</t>
  </si>
  <si>
    <t>$='[Sample.xls]CPTTDH'!$D$15</t>
  </si>
  <si>
    <t>$='[Sample.xls]CPTTDH'!$E$15</t>
  </si>
  <si>
    <t>D7- Thuế và các khoản phải (thu)/nộp Nhà nước</t>
  </si>
  <si>
    <t>Phải nộp trong kỳ</t>
  </si>
  <si>
    <t>Số đã nộp trong kỳ</t>
  </si>
  <si>
    <t>- Thuế GTGT hàng bán nội địa</t>
  </si>
  <si>
    <t>- Thuế GTGT hàng nhập khẩu</t>
  </si>
  <si>
    <t>- Thuế tiêu thụ đặc biệt</t>
  </si>
  <si>
    <t>- Thuế xuất, nhập khẩu</t>
  </si>
  <si>
    <t>- Thuế TNDN</t>
  </si>
  <si>
    <t>- Thuế thu nhập cá nhân</t>
  </si>
  <si>
    <t>- Thuế tài nguyên</t>
  </si>
  <si>
    <t>- Thuế nhà đất và tiền thuê đất</t>
  </si>
  <si>
    <t>- Thuế thu trên vốn</t>
  </si>
  <si>
    <t>- Các loại thuế khác</t>
  </si>
  <si>
    <t>$='[Sample.xls]Thue PT'!$B$7</t>
  </si>
  <si>
    <t>$='[Sample.xls]Thue PT'!$C$7</t>
  </si>
  <si>
    <t>$='[Sample.xls]Thue PT'!$D$7</t>
  </si>
  <si>
    <t>$='[Sample.xls]Thue PT'!$B$8</t>
  </si>
  <si>
    <t>$='[Sample.xls]Thue PT'!$C$8</t>
  </si>
  <si>
    <t>$='[Sample.xls]Thue PT'!$D$8</t>
  </si>
  <si>
    <t>$='[Sample.xls]Thue PT'!$B$9</t>
  </si>
  <si>
    <t>$='[Sample.xls]Thue PT'!$C$9</t>
  </si>
  <si>
    <t>$='[Sample.xls]Thue PT'!$D$9</t>
  </si>
  <si>
    <t>$='[Sample.xls]Thue PT'!$B$10</t>
  </si>
  <si>
    <t>$='[Sample.xls]Thue PT'!$C$10</t>
  </si>
  <si>
    <t>$='[Sample.xls]Thue PT'!$D$10</t>
  </si>
  <si>
    <t>$='[Sample.xls]Thue PT'!$B$11</t>
  </si>
  <si>
    <t>$='[Sample.xls]Thue PT'!$C$11</t>
  </si>
  <si>
    <t>$='[Sample.xls]Thue PT'!$D$11</t>
  </si>
  <si>
    <t>$='[Sample.xls]Thue PT'!$B$12</t>
  </si>
  <si>
    <t>$='[Sample.xls]Thue PT'!$C$12</t>
  </si>
  <si>
    <t>$='[Sample.xls]Thue PT'!$D$12</t>
  </si>
  <si>
    <t>$='[Sample.xls]Thue PT'!$B$13</t>
  </si>
  <si>
    <t>$='[Sample.xls]Thue PT'!$C$13</t>
  </si>
  <si>
    <t>$='[Sample.xls]Thue PT'!$D$13</t>
  </si>
  <si>
    <t>$='[Sample.xls]Thue PT'!$B$14</t>
  </si>
  <si>
    <t>$='[Sample.xls]Thue PT'!$C$14</t>
  </si>
  <si>
    <t>$='[Sample.xls]Thue PT'!$D$14</t>
  </si>
  <si>
    <t>$='[Sample.xls]Thue PT'!$B$15</t>
  </si>
  <si>
    <t>$='[Sample.xls]Thue PT'!$C$15</t>
  </si>
  <si>
    <t>$='[Sample.xls]Thue PT'!$D$15</t>
  </si>
  <si>
    <t>$='[Sample.xls]Thue PT'!$B$16</t>
  </si>
  <si>
    <t>$='[Sample.xls]Thue PT'!$C$16</t>
  </si>
  <si>
    <t>$='[Sample.xls]Thue PT'!$D$16</t>
  </si>
  <si>
    <t>Khoản mục</t>
  </si>
  <si>
    <t>Nhà cửa, vật kiến trúc</t>
  </si>
  <si>
    <t>Máy móc, thiết bị</t>
  </si>
  <si>
    <t>Phương tiện vận tải, truyền dẫn</t>
  </si>
  <si>
    <t>TSCĐ hữu hình khác</t>
  </si>
  <si>
    <t>Tổng cộng</t>
  </si>
  <si>
    <t>Nguyên giá TSCĐ hữu hình</t>
  </si>
  <si>
    <t>Số dư đầu năm</t>
  </si>
  <si>
    <t>Mua trong kỳ</t>
  </si>
  <si>
    <t>Đầu tư XDCB hoàn thành</t>
  </si>
  <si>
    <t>Tăng khác</t>
  </si>
  <si>
    <t>Chuyển sang bất động sản đầu tư</t>
  </si>
  <si>
    <t>Thanh lý, nhượng bán</t>
  </si>
  <si>
    <t>Giảm khác</t>
  </si>
  <si>
    <t>Giá trị hao mòn lũy kế</t>
  </si>
  <si>
    <t>Khấu hao trong kỳ</t>
  </si>
  <si>
    <t>Giá trị còn lại của TSCĐ hữu hình</t>
  </si>
  <si>
    <t>Tại ngày đầu năm</t>
  </si>
  <si>
    <t>Nguyên giá TSCĐ thuê tài chính</t>
  </si>
  <si>
    <t>Mua lại TSCĐ thuê tài chính</t>
  </si>
  <si>
    <t>Trả lại TSCĐ thuê tài chính</t>
  </si>
  <si>
    <t>Giá trị còn lại của TSCĐ thuê tài chính</t>
  </si>
  <si>
    <t>Quyền sử dụng đất</t>
  </si>
  <si>
    <t>Quyền phát hành</t>
  </si>
  <si>
    <t>Tài sản</t>
  </si>
  <si>
    <t>Ng.vốn</t>
  </si>
  <si>
    <t>BC KQKD</t>
  </si>
  <si>
    <t>= Dư đầu - dư cuối (C.phí trả trước N.hạn; C.phí trả trước D.hạn)</t>
  </si>
  <si>
    <t>D.01</t>
  </si>
  <si>
    <t>D.02</t>
  </si>
  <si>
    <t>D.03</t>
  </si>
  <si>
    <t>D.04</t>
  </si>
  <si>
    <t>D.06</t>
  </si>
  <si>
    <t>D.07</t>
  </si>
  <si>
    <t>D.08</t>
  </si>
  <si>
    <t>D.09</t>
  </si>
  <si>
    <t>D.10</t>
  </si>
  <si>
    <t>D.11</t>
  </si>
  <si>
    <t>D.12</t>
  </si>
  <si>
    <t>D.13</t>
  </si>
  <si>
    <t>D.14</t>
  </si>
  <si>
    <t>D.15</t>
  </si>
  <si>
    <t>D.21</t>
  </si>
  <si>
    <t>D.16</t>
  </si>
  <si>
    <t>D.17</t>
  </si>
  <si>
    <t>D.18</t>
  </si>
  <si>
    <t>D.19</t>
  </si>
  <si>
    <t>D.22</t>
  </si>
  <si>
    <t>D.23</t>
  </si>
  <si>
    <t>D.25</t>
  </si>
  <si>
    <t>D.26</t>
  </si>
  <si>
    <t>D.02- Các khoản đầu tư tài chính ngắn hạn</t>
  </si>
  <si>
    <t>D.03- Các khoản phải thu ngắn hạn khác</t>
  </si>
  <si>
    <t>D.04- Hàng tồn kho</t>
  </si>
  <si>
    <t>D.19 - Vốn chủ sở hữu</t>
  </si>
  <si>
    <t xml:space="preserve"> - Vốn đầu tư của Chủ sở hữu</t>
  </si>
  <si>
    <t xml:space="preserve"> - Thặng dư vốn cổ phần</t>
  </si>
  <si>
    <t>a. Chi tiết vốn góp của chủ đầu tư</t>
  </si>
  <si>
    <t xml:space="preserve">  (Vốn điều lệ của Tổng Công ty theo giấy phép ĐKKD)</t>
  </si>
  <si>
    <t xml:space="preserve"> - Vốn góp của cổ đông Nhà nước</t>
  </si>
  <si>
    <t xml:space="preserve"> - Vốn góp của cổ đông khác</t>
  </si>
  <si>
    <t>b. Cổ phiếu</t>
  </si>
  <si>
    <t>Số lượng cổ phiếu đăng ký phát hành</t>
  </si>
  <si>
    <t>Mệnh giá cổ phiếu đang lưu hành</t>
  </si>
  <si>
    <t>10.000 đồng/ 1CP</t>
  </si>
  <si>
    <t xml:space="preserve"> - Cổ phiếu ưu đãi</t>
  </si>
  <si>
    <t xml:space="preserve"> - Cổ phiếu phổ thông</t>
  </si>
  <si>
    <t>Số lượng cổ phiếu đã bán ra công chúng</t>
  </si>
  <si>
    <t>1. Tiền thu từ phát hành cổ phiếu, nhận vốn góp của CSH</t>
  </si>
  <si>
    <t xml:space="preserve">  1. Nguồn kinh phí </t>
  </si>
  <si>
    <t xml:space="preserve">   - Các khoản tương đương tiền</t>
  </si>
  <si>
    <t xml:space="preserve">   - Đầu tư tín phiếu, kỳ phiếu</t>
  </si>
  <si>
    <t>BẢNG CÂN ĐỐI KẾ TOÁN HỢP NHẤT (Tiếp theo)</t>
  </si>
  <si>
    <t xml:space="preserve">  7. Các khoản phải trả, phải nộp ngắn hạn khác</t>
  </si>
  <si>
    <t xml:space="preserve">  8. Dự phòng phải trả ngắn hạn </t>
  </si>
  <si>
    <t xml:space="preserve">  9. Quỹ khen thưởng, phúc lợi</t>
  </si>
  <si>
    <t xml:space="preserve">  2. Phải trả dài hạn khác</t>
  </si>
  <si>
    <t>Các dự án khác</t>
  </si>
  <si>
    <t xml:space="preserve">   - Công cụ dụng cụ phân bổ</t>
  </si>
  <si>
    <t xml:space="preserve">   - Chi phí trả trước về thuê hoạt động TSCĐ</t>
  </si>
  <si>
    <t xml:space="preserve">   - Chi phí sửa chữa lớn TSCĐ</t>
  </si>
  <si>
    <t xml:space="preserve">   - Vật tư luân chuyển</t>
  </si>
  <si>
    <t xml:space="preserve">   - Chi phí thành lập doanh nghiệp</t>
  </si>
  <si>
    <t xml:space="preserve">   - Khác</t>
  </si>
  <si>
    <t>D.10 - Chi phí xây dựng cơ bản dở dang</t>
  </si>
  <si>
    <t>D.12 - Đầu tư dài hạn khác</t>
  </si>
  <si>
    <t>D.13 - Chi phí trả trước dài hạn</t>
  </si>
  <si>
    <t>- Thuế giá trị gia tăng</t>
  </si>
  <si>
    <t>- Thuế xuất nhập khẩu</t>
  </si>
  <si>
    <t>- Thuế thu nhập doanh nghiệp</t>
  </si>
  <si>
    <t>D.14 - Vay và nợ ngắn hạn</t>
  </si>
  <si>
    <t>D.15 - Thuế và các khoản phải nộp nhà nước</t>
  </si>
  <si>
    <t>D.16- Chi phí phải trả</t>
  </si>
  <si>
    <t>Phải trả các đội xây dựng</t>
  </si>
  <si>
    <t>Đặt cọc thuê đất</t>
  </si>
  <si>
    <t xml:space="preserve">Kinh phí bảo trì nhà chung cư </t>
  </si>
  <si>
    <t>Cổ tức phải trả</t>
  </si>
  <si>
    <t>Các khoản phải trả về Tổng công ty Vinaconex</t>
  </si>
  <si>
    <t>Phải nộp Ngân sách Thành phố</t>
  </si>
  <si>
    <t>Tài sản thừa chờ giải quyết</t>
  </si>
  <si>
    <t>Kinh phí công đoàn</t>
  </si>
  <si>
    <t>Bảo hiểm xã hội</t>
  </si>
  <si>
    <t>Bảo hiểm y tế</t>
  </si>
  <si>
    <t>Phải trả về cổ phần hóa</t>
  </si>
  <si>
    <t>Nhận ký quỹ, ký cược ngắn hạn</t>
  </si>
  <si>
    <t>Các khoản phải trả, phải nộp khác</t>
  </si>
  <si>
    <t>Vay dài hạn</t>
  </si>
  <si>
    <t xml:space="preserve"> - Vay tại Công ty mẹ</t>
  </si>
  <si>
    <t xml:space="preserve"> - Vay tại các công ty con</t>
  </si>
  <si>
    <t>Trái phiếu phát hành</t>
  </si>
  <si>
    <t xml:space="preserve"> - Tại Công ty mẹ</t>
  </si>
  <si>
    <t>Nợ dài hạn đến hạn trả</t>
  </si>
  <si>
    <t>D.17 - Các khoản phải trả, phải nộp ngắn hạn khác</t>
  </si>
  <si>
    <t>D.18 - Vay và nợ dài hạn</t>
  </si>
  <si>
    <t>D.27</t>
  </si>
  <si>
    <t xml:space="preserve">    Người lập bảng</t>
  </si>
  <si>
    <t xml:space="preserve">  3. Vay và nợ dài hạn </t>
  </si>
  <si>
    <t xml:space="preserve">  4. Thuế thu nhập hoãn lại phải trả </t>
  </si>
  <si>
    <t xml:space="preserve">  5. Dự phòng trợ cấp mất việc làm</t>
  </si>
  <si>
    <t xml:space="preserve">  6. Dự phòng phải trả dài hạn </t>
  </si>
  <si>
    <t xml:space="preserve">  7. Doanh thu chưa thực hiện</t>
  </si>
  <si>
    <t xml:space="preserve">  4. Chênh lệch tỷ giá hối đoái</t>
  </si>
  <si>
    <t xml:space="preserve">  5. Quỹ đầu tư phát triển</t>
  </si>
  <si>
    <t xml:space="preserve">  6. Quỹ dự phòng tài chính</t>
  </si>
  <si>
    <t xml:space="preserve">  7. Quỹ khác thuộc vốn chủ sở hữu</t>
  </si>
  <si>
    <t xml:space="preserve">  8. Lợi nhuận sau thuế chưa phân phối</t>
  </si>
  <si>
    <t xml:space="preserve">  9. Nguồn vốn đầu tư XDCB</t>
  </si>
  <si>
    <t>Thuê tài chính trong kỳ</t>
  </si>
  <si>
    <t>D.08 - Tăng, giảm tài sản cố định thuê tài chính</t>
  </si>
  <si>
    <t>D.09 - Tăng, giảm tài sản cố định vô hình</t>
  </si>
  <si>
    <t>D.11 - Tăng, giảm bất động sản đầu tư</t>
  </si>
  <si>
    <t>Nguyễn Quốc Hòa</t>
  </si>
  <si>
    <t>D.05</t>
  </si>
  <si>
    <t>D.01 - Tiền và các khoản tương đương tiền</t>
  </si>
  <si>
    <t>D.06 - Phải thu dài hạn khác</t>
  </si>
  <si>
    <t>D.07 - Tăng, giảm tài sản cố định hữu hình</t>
  </si>
  <si>
    <t>Bản quyền</t>
  </si>
  <si>
    <t>- Thu tiền nhượng bán, thanh lý tài sản cố định</t>
  </si>
  <si>
    <t>- Giá trị công trình được cắt giảm theo quyết toán do TCT làm chủ đầu tư</t>
  </si>
  <si>
    <t>- Thu nhập công nợ không đối tượng</t>
  </si>
  <si>
    <t>- Thu nhập khác</t>
  </si>
  <si>
    <t>- Giá trị còn lại của TSCĐ nhượng bán, thanh lý</t>
  </si>
  <si>
    <t>- Xử lý hàng tồn kho</t>
  </si>
  <si>
    <t>- Chi phí khác</t>
  </si>
  <si>
    <t>Thuyết 
minh</t>
  </si>
  <si>
    <t>TỔNG CÔNG TY CỔ PHẦN XUẤT NHẬP KHẨU VÀ XÂY DỰNG VIỆT NAM</t>
  </si>
  <si>
    <t xml:space="preserve">  2. Nguồn kinh phí đã hình thành TSCĐ</t>
  </si>
  <si>
    <t>TSCĐ vô hình khác</t>
  </si>
  <si>
    <t>Nguyên giá TSCĐ vô hình</t>
  </si>
  <si>
    <t>228A</t>
  </si>
  <si>
    <t>228B</t>
  </si>
  <si>
    <t>Tạo ra từ nội bộ doanh nghiệp</t>
  </si>
  <si>
    <t>228C</t>
  </si>
  <si>
    <t>Tăng do hợp nhất kinh doanh</t>
  </si>
  <si>
    <t>228D</t>
  </si>
  <si>
    <t>228E</t>
  </si>
  <si>
    <t>228F</t>
  </si>
  <si>
    <t>228G</t>
  </si>
  <si>
    <t>229A</t>
  </si>
  <si>
    <t>229B</t>
  </si>
  <si>
    <t>229C</t>
  </si>
  <si>
    <t>229D</t>
  </si>
  <si>
    <t>229E</t>
  </si>
  <si>
    <t>Giá trị còn lại của TSCĐ vô hình</t>
  </si>
  <si>
    <t>Tăng</t>
  </si>
  <si>
    <t>Giảm</t>
  </si>
  <si>
    <t>Nguyên giá bất động sản đầu tư</t>
  </si>
  <si>
    <t xml:space="preserve">- Quyền sử dụng đất </t>
  </si>
  <si>
    <t>- Nhà và quyền sử dụng đất</t>
  </si>
  <si>
    <t>- Cơ sở hạ tầng</t>
  </si>
  <si>
    <t>Giá trị còn lại của bất động sản đầu tư</t>
  </si>
  <si>
    <t>Tỷ trọng</t>
  </si>
  <si>
    <t>Doanh thu thuần</t>
  </si>
  <si>
    <t>- Xây lắp</t>
  </si>
  <si>
    <t>- Bất động sản</t>
  </si>
  <si>
    <t>- Sản xuất công nghiệp</t>
  </si>
  <si>
    <t>- Tư vấn</t>
  </si>
  <si>
    <t>- Xuất nhập khẩu máy móc</t>
  </si>
  <si>
    <t>- Xuất khẩu lao động</t>
  </si>
  <si>
    <t>Tổng doanh thu thuần</t>
  </si>
  <si>
    <t>Tổng giá vốn hàng bán</t>
  </si>
  <si>
    <t>Lãi gộp</t>
  </si>
  <si>
    <t>Tổng lãi gộp</t>
  </si>
  <si>
    <t>Tỷ suất lợi nhuận gộp</t>
  </si>
  <si>
    <t>Tổng tỷ suất lợi nhuận</t>
  </si>
  <si>
    <t>Tổng KH TSCĐ của c.ty con và Văn phòng Tổng C.ty</t>
  </si>
  <si>
    <t>Lấy số dương, cộng vào chỉ tiêu LN trước thuế</t>
  </si>
  <si>
    <t>Cộng P trước thuế nếu tăng, trừ nếu hoàn nhập ghi giảm chi phí</t>
  </si>
  <si>
    <t>= Đầu kỳ - cuối kỳ các khoản giảm giá Đ.tư ngắn hạn + phải thu ngắn hạn khó đòi + giảm giá hàng tồn kho+ phải thu dài hạn khó đòi + giảm giá Đ.tư TC dài hạn</t>
  </si>
  <si>
    <t>= Chi phí lãi vay trong báo cáo KQKD</t>
  </si>
  <si>
    <t>Cộng P trước thuế</t>
  </si>
  <si>
    <t>=-Hàng tồn kho cuối kỳ MS 141 + Hàng tồn kho đầu kỳ MS 141</t>
  </si>
  <si>
    <t>=-C.phí trả trước dài hạn c.kỳ+C.phí trả trước dài hạn đ.kỳ-C.phí trả trước N.hạn cuối kỳ+C.phí trả trước N.hạn đầu kỳ</t>
  </si>
  <si>
    <t>= Tiền lãi vay đã trả của VP Tổng c.ty và các c.ty con</t>
  </si>
  <si>
    <t>=- Thuế TNDN đã nộp trong kỳ trong thuyết minh BCTC</t>
  </si>
  <si>
    <t>=SUM(D16:D24)</t>
  </si>
  <si>
    <t>=SUMIF($B$87:$B$140,B28,$D$87:$D$140)</t>
  </si>
  <si>
    <t>=SUMIF($B$87:$B$140,B29,$D$87:$D$140)</t>
  </si>
  <si>
    <t>=SUMIF($B$87:$B$140,B30,$D$87:$D$140)</t>
  </si>
  <si>
    <t>=SUMIF($B$87:$B$140,B31,$D$87:$D$140)</t>
  </si>
  <si>
    <t>=SUMIF($B$87:$B$140,B32,$D$87:$D$140)</t>
  </si>
  <si>
    <t>=SUMIF($B$87:$B$140,B33,$D$87:$D$140)</t>
  </si>
  <si>
    <t>=SUMIF($B$87:$B$140,B34,$D$87:$D$140)</t>
  </si>
  <si>
    <t>=SUM(D28:D34)</t>
  </si>
  <si>
    <t>=SUMIF($B$87:$B$140,B38,$D$87:$D$140)</t>
  </si>
  <si>
    <t>=SUMIF($B$87:$B$140,B39,$D$87:$D$140)</t>
  </si>
  <si>
    <t>=SUMIF($B$87:$B$140,B40,$D$87:$D$140)</t>
  </si>
  <si>
    <t>=SUMIF($B$87:$B$140,B41,$D$87:$D$140)</t>
  </si>
  <si>
    <t>=SUMIF($B$87:$B$140,B42,$D$87:$D$140)</t>
  </si>
  <si>
    <t>=SUMIF($B$87:$B$140,B43,$D$87:$D$140)</t>
  </si>
  <si>
    <t>=SUM(D38:D43)</t>
  </si>
  <si>
    <t>=D25+D35+D44</t>
  </si>
  <si>
    <t>=BCDKT!M8</t>
  </si>
  <si>
    <t>=SUMIF($B$87:$B$140,B48,$D$87:$D$140)</t>
  </si>
  <si>
    <t>=SUM(D46:D48)</t>
  </si>
  <si>
    <t>Cộng P nếu số dư cuối kỳ nhỏ hơn số dư đầu kỳ</t>
  </si>
  <si>
    <t>Trừ vào P và ghi dưới dạng trong dấu ngoặc</t>
  </si>
  <si>
    <t>Cộng vào P trước thuế</t>
  </si>
  <si>
    <t>Trừ vào P trước thuế</t>
  </si>
  <si>
    <t>=Số dư đầu kỳ -Số dư cuối kỳ(Các khoản P.thu n.hạn MS130,Các khoản p.thu D.hạn MS 210,SUM(Thuế GTGT được khấu trừ, Thuế khác phải thu NN, TS dài hạn khác,TS thuế TN hoãn lại, TS dài hạn khác),-D.fong Phải thu N.hạn khó đòi,-p.thu D.hạn khó đòi)</t>
  </si>
  <si>
    <t>=SD cuối kỳ - SD đầu kỳ (Nợ phải trả MS 300-Vay và nợ ngắn hạn MS 311-Vay và nợ dài hạn-Thuế TNDN đầu kỳ)</t>
  </si>
  <si>
    <t>C.ty mẹ</t>
  </si>
  <si>
    <t>TỔNG CÔNG TY CỔ PHẦN XUẤT NHẬP KHẨU XÂY DỰNG VIỆT NAM</t>
  </si>
  <si>
    <t>BẢNG CÂN ĐỐI KẾ TOÁN HỢP NHẤT</t>
  </si>
  <si>
    <t/>
  </si>
  <si>
    <t>Đơn vị tính: đồng Việt Nam</t>
  </si>
  <si>
    <t>TÀI SẢN</t>
  </si>
  <si>
    <t>Mã số</t>
  </si>
  <si>
    <t>Thuyết minh</t>
  </si>
  <si>
    <t>Z1</t>
  </si>
  <si>
    <t>Cuối quý</t>
  </si>
  <si>
    <t>Z0</t>
  </si>
  <si>
    <t>Đầu năm</t>
  </si>
  <si>
    <t>A - TÀI SẢN NGẮN HẠN</t>
  </si>
  <si>
    <t>I. Tiền và các khoản tương đương tiền</t>
  </si>
  <si>
    <t xml:space="preserve">  1.Tiền </t>
  </si>
  <si>
    <t xml:space="preserve">  2. Các khoản tương đương tiền</t>
  </si>
  <si>
    <t>II. Các khoản đầu tư tài chính ngắn hạn</t>
  </si>
  <si>
    <t xml:space="preserve">  1. Đầu tư ngắn hạn</t>
  </si>
  <si>
    <t xml:space="preserve">  2. Dự phòng giảm giá đầu tư ngắn hạn</t>
  </si>
  <si>
    <t>III. Các khoản phải thu ngắn hạn</t>
  </si>
  <si>
    <t xml:space="preserve">  1. Phải thu khách hàng </t>
  </si>
  <si>
    <t xml:space="preserve">  2. Trả trước cho người bán</t>
  </si>
  <si>
    <t xml:space="preserve">  3. Phải thu ngắn hạn nội bộ</t>
  </si>
  <si>
    <t>IV. Hàng tồn kho</t>
  </si>
  <si>
    <t xml:space="preserve">  1. Hàng tồn kho</t>
  </si>
  <si>
    <t xml:space="preserve">  2. Dự phòng giảm giá hàng tồn kho</t>
  </si>
  <si>
    <t>V. Tài sản ngắn hạn khác</t>
  </si>
  <si>
    <t xml:space="preserve">  1. Chi phí trả trước ngắn hạn </t>
  </si>
  <si>
    <t xml:space="preserve">  2. Thuế GTGT được khấu trừ</t>
  </si>
  <si>
    <t xml:space="preserve">  3. Thuế và các khoản khác phải thu Nhà nước</t>
  </si>
  <si>
    <t xml:space="preserve">  4. Tài sản ngắn hạn khác</t>
  </si>
  <si>
    <t>B - TÀI SẢN DÀI HẠN</t>
  </si>
  <si>
    <t xml:space="preserve">I. Các khoản phải thu dài hạn </t>
  </si>
  <si>
    <t xml:space="preserve">  1. Phải thu dài hạn của khách hàng</t>
  </si>
  <si>
    <t xml:space="preserve">  2. Vốn kinh doanh ở đơn vị trực thuộc</t>
  </si>
  <si>
    <t xml:space="preserve">  3. Phải thu dài hạn nội bộ </t>
  </si>
  <si>
    <t>II. Tài sản cố định</t>
  </si>
  <si>
    <t xml:space="preserve">  1. Tài sản cố định hữu hình</t>
  </si>
  <si>
    <t xml:space="preserve">      - Nguyên giá</t>
  </si>
  <si>
    <t xml:space="preserve">      - Giá trị hao mòn luỹ kế</t>
  </si>
  <si>
    <t xml:space="preserve">  2. Tài sản cố định thuê tài chính</t>
  </si>
  <si>
    <t xml:space="preserve">  3. Tài sản cố định vô hình</t>
  </si>
  <si>
    <t xml:space="preserve">  4. Chi phí xây dựng cơ bản dở dang</t>
  </si>
  <si>
    <t>III. Bất động sản đầu tư</t>
  </si>
  <si>
    <t>IV. Các khoản đầu tư tài chính dài hạn</t>
  </si>
  <si>
    <t xml:space="preserve">  1. Đầu tư vào công ty con </t>
  </si>
  <si>
    <t>V. Lợi thế thương mại</t>
  </si>
  <si>
    <t>VI. Tài sản dài hạn khác</t>
  </si>
  <si>
    <t xml:space="preserve">  1. Chi phí trả trước dài hạn</t>
  </si>
  <si>
    <t xml:space="preserve">  2. Tài sản thuế thu nhập hoãn lại</t>
  </si>
  <si>
    <t xml:space="preserve">  3. Tài sản dài hạn khác</t>
  </si>
  <si>
    <t>TỔNG CỘNG TÀI SẢN</t>
  </si>
  <si>
    <t>NGUỒN VỐN</t>
  </si>
  <si>
    <t>A - NỢ PHẢI TRẢ</t>
  </si>
  <si>
    <t>I. Nợ ngắn hạn</t>
  </si>
  <si>
    <t xml:space="preserve">  1. Vay và nợ ngắn hạn</t>
  </si>
  <si>
    <t xml:space="preserve">  2. Phải trả người bán </t>
  </si>
  <si>
    <t xml:space="preserve">  3. Người mua trả tiền trước</t>
  </si>
  <si>
    <t xml:space="preserve">  4. Thuế và các khoản phải nộp Nhà nước</t>
  </si>
  <si>
    <t xml:space="preserve">  5. Phải trả người lao động</t>
  </si>
  <si>
    <t xml:space="preserve">  6. Chi phí phải trả</t>
  </si>
  <si>
    <t xml:space="preserve">  7. Phải trả ngắn hạn nội bộ</t>
  </si>
  <si>
    <t>II. Nợ dài hạn</t>
  </si>
  <si>
    <t xml:space="preserve">  1. Phải trả dài hạn người bán </t>
  </si>
  <si>
    <t xml:space="preserve">  2. Phải trả dài hạn nội bộ</t>
  </si>
  <si>
    <t>B - VỐN CHỦ SỞ HỮU</t>
  </si>
  <si>
    <t>I. Vốn chủ sở hữu</t>
  </si>
  <si>
    <t xml:space="preserve">  1. Vốn đầu tư của chủ sở hữu</t>
  </si>
  <si>
    <t xml:space="preserve">  2. Thặng dư vốn cổ phần</t>
  </si>
  <si>
    <t xml:space="preserve">  3. Vốn khác của chủ sở hữu </t>
  </si>
  <si>
    <t xml:space="preserve">  4. Cổ phiếu quỹ</t>
  </si>
  <si>
    <t xml:space="preserve">  5. Chênh lệch đánh giá lại tài sản</t>
  </si>
  <si>
    <t>II. Nguồn kinh phí và quỹ khác</t>
  </si>
  <si>
    <t>C. Lợi ích cổ đông thiểu số</t>
  </si>
  <si>
    <t>TỔNG CỘNG NGUỒN VỐN</t>
  </si>
  <si>
    <t>Ngày….. tháng…….năm…..</t>
  </si>
  <si>
    <t>Người lập bảng</t>
  </si>
  <si>
    <t>Kế toán trưởng</t>
  </si>
  <si>
    <t>Tổng Giám đốc</t>
  </si>
  <si>
    <t>Họ tên</t>
  </si>
  <si>
    <t>CHỈ TIÊU</t>
  </si>
  <si>
    <t>Cho kỳ kết thúc ngày 31/03/2010</t>
  </si>
  <si>
    <t>Lũy kế Quý I/2010</t>
  </si>
  <si>
    <t>Quý I/2009</t>
  </si>
  <si>
    <t>1. Doanh thu bán hàng và cung cấp dịch vụ</t>
  </si>
  <si>
    <t>01</t>
  </si>
  <si>
    <t>2. Các khoản giảm trừ doanh thu</t>
  </si>
  <si>
    <t>02</t>
  </si>
  <si>
    <t>3. Doanh thu thuần bán hàng và cung cấp dịch vụ</t>
  </si>
  <si>
    <t>4. Giá vốn hàng bán</t>
  </si>
  <si>
    <t>5. Lợi nhuận gộp bán hàng và cung cấp dịch vụ</t>
  </si>
  <si>
    <t>6. Doanh thu hoạt động tài chính</t>
  </si>
  <si>
    <t>7. Chi phí hoạt động tài chính</t>
  </si>
  <si>
    <t xml:space="preserve">  - Trong đó: Chi phí lãi vay </t>
  </si>
  <si>
    <t>8. Chi phí bán hàng</t>
  </si>
  <si>
    <t>9. Chi phí quản lý doanh nghiệp</t>
  </si>
  <si>
    <t>10 Lợi nhuận thuần từ hoạt động kinh doanh</t>
  </si>
  <si>
    <t>11. Thu nhập khác</t>
  </si>
  <si>
    <t>12. Chi phí khác</t>
  </si>
  <si>
    <t>13. Lợi nhuận khác</t>
  </si>
  <si>
    <t>14. Thu nhập/(lỗ) từ công ty liên kết, liên doanh</t>
  </si>
  <si>
    <t>15. Tổng lợi nhuận kế toán trước thuế</t>
  </si>
  <si>
    <t>16. Chi phí thuế TNDN hiện hành</t>
  </si>
  <si>
    <t>17. Chi phí thuế TNDN hoãn lại</t>
  </si>
  <si>
    <t>18. Lợi nhuận sau thuế thu nhập doanh nghiệp</t>
  </si>
  <si>
    <t>19. Thu nhập/(lỗ) thuộc các cổ đông thiểu số</t>
  </si>
  <si>
    <t>20. Thu nhập/(lỗ) sau thuế của Tổng Công ty</t>
  </si>
  <si>
    <t>21. Lãi cơ bản trên cổ phiếu</t>
  </si>
  <si>
    <t>BÁO CÁO LƯU CHUYỂN TIỀN TỆ HỢP NHẤT</t>
  </si>
  <si>
    <t>Phương pháp gián tiếp</t>
  </si>
  <si>
    <t>I. Lưu chuyển tiền từ hoạt động kinh doanh</t>
  </si>
  <si>
    <t>1. Lợi nhuận trước thuế</t>
  </si>
  <si>
    <t>2. Điều chỉnh cho các khoản</t>
  </si>
  <si>
    <t xml:space="preserve">    - Khấu hao TSCĐ</t>
  </si>
  <si>
    <t xml:space="preserve">    - Các khoản dự phòng</t>
  </si>
  <si>
    <t>03</t>
  </si>
  <si>
    <t xml:space="preserve">    - Lãi, lỗ chênh lệch tỷ giá hối đoái chưa thực hiện</t>
  </si>
  <si>
    <t>04</t>
  </si>
  <si>
    <t xml:space="preserve">    - Lãi, lỗ từ hoạt động đầu tư</t>
  </si>
  <si>
    <t>05</t>
  </si>
  <si>
    <t xml:space="preserve">    - Chi phí lãi vay </t>
  </si>
  <si>
    <t>06</t>
  </si>
  <si>
    <t>3. Lợi nhuận từ hoạt động kinh doanh trước thay đổi vốn  lưu động</t>
  </si>
  <si>
    <t>08</t>
  </si>
  <si>
    <t xml:space="preserve">    - Tăng, giảm các khoản phải thu</t>
  </si>
  <si>
    <t>09</t>
  </si>
  <si>
    <t xml:space="preserve">    - Tăng, giảm hàng tồn kho</t>
  </si>
  <si>
    <t xml:space="preserve">    - Tăng, giảm các khoản phải trả (không kể lãi vay phải trả, thuế thu nhập doanh nghiệp phải nộp) </t>
  </si>
  <si>
    <t xml:space="preserve">    - Tăng, giảm chi phí trả trước </t>
  </si>
  <si>
    <t xml:space="preserve">    - Tiền lãi vay đã trả</t>
  </si>
  <si>
    <t xml:space="preserve">    - Thuế thu nhập doanh nghiệp đã nộp</t>
  </si>
  <si>
    <t xml:space="preserve">    - Tiền thu khác từ hoạt động kinh doanh</t>
  </si>
  <si>
    <t xml:space="preserve">    - Tiền chi khác cho hoạt động kinh doanh</t>
  </si>
  <si>
    <t>Lưu chuyển tiền thuần từ hoạt động kinh doanh</t>
  </si>
  <si>
    <t>II. Lưu chuyển tiền từ hoạt động đầu tư</t>
  </si>
  <si>
    <t>1. Tiền chi để mua sắm, xây dựng TSCĐ và các tài sản dài hạn khác</t>
  </si>
  <si>
    <t>2. Tiền thu từ thanh lý, nhượng bán TSCĐ và các tài sản dài hạn khác</t>
  </si>
  <si>
    <t>3. Tiền chi cho vay, mua các công cụ nợ của đơn vị khác</t>
  </si>
  <si>
    <t>4. Tiền thu hồi cho vay, bán lại các công cụ nợ của đơn vị khác</t>
  </si>
  <si>
    <t>5. Tiền chi đầu tư góp vốn vào đơn vị khác</t>
  </si>
  <si>
    <t>6. Tiền thu hồi đầu tư góp vốn vào đơn vị khác</t>
  </si>
  <si>
    <t>7. Tiền thu lãi cho vay, cổ tức và lợi nhuận được chia</t>
  </si>
  <si>
    <t>Lưu chuyển tiền thuần từ hoạt động đầu tư</t>
  </si>
  <si>
    <t>III. Lưu chuyển tiền từ hoạt động tài chính</t>
  </si>
  <si>
    <t>1. Tiền thu từ phát hành cổ phiếu, nhận vốn góp của chủ sở hữu</t>
  </si>
  <si>
    <t>2. Tiền chi trả vốn góp cho các chủ sở hữu, mua lại cổ phiếu của doanh nghiệp đã phát hành</t>
  </si>
  <si>
    <t>3. Tiền vay ngắn hạn, dài hạn nhận được</t>
  </si>
  <si>
    <t>4. Tiền chi trả nợ gốc vay</t>
  </si>
  <si>
    <t>5. Tiền chi trả nợ thuê tài chính</t>
  </si>
  <si>
    <t>6. Cổ tức, lợi nhuận đã trả cho chủ sở hữu</t>
  </si>
  <si>
    <t>Lưu chuyển tiền thuần từ hoạt động tài chính</t>
  </si>
  <si>
    <t>Lưu chuyển tiền thuần trong kỳ</t>
  </si>
  <si>
    <t>Tiền và tương đương tiền đầu kỳ</t>
  </si>
  <si>
    <t>Ảnh hưởng của thay đổi tỷ giá hối đoái quy đổi ngoại tệ</t>
  </si>
  <si>
    <t>Tiền và tương đương tiền cuối kỳ</t>
  </si>
  <si>
    <t>Z0 - Văn phòng Tổng Công ty</t>
  </si>
  <si>
    <t>AdjFIX</t>
  </si>
  <si>
    <t>Điều chỉnh</t>
  </si>
  <si>
    <t>Các công ty con</t>
  </si>
  <si>
    <t>DANH MỤC CÁC KHOẢN ĐIỀU CHỈNH</t>
  </si>
  <si>
    <t xml:space="preserve">Tiền </t>
  </si>
  <si>
    <t>Các khoản tương đương tiền</t>
  </si>
  <si>
    <t>Đầu tư ngắn hạn</t>
  </si>
  <si>
    <t>Dự phòng giảm giá đầu tư ngắn hạn</t>
  </si>
  <si>
    <t xml:space="preserve">Phải thu khách hàng </t>
  </si>
  <si>
    <t>Trả trước cho người bán</t>
  </si>
  <si>
    <t>Phải thu ngắn hạn nội bộ</t>
  </si>
  <si>
    <t>Phải thu theo tiến độ kế hoạch hợp đồng xây dựng</t>
  </si>
  <si>
    <t>Các khoản phải thu khác</t>
  </si>
  <si>
    <t>Dự phòng phải thu ngắn hạn khó đòi</t>
  </si>
  <si>
    <t>Hàng tồn kho</t>
  </si>
  <si>
    <t>Dự phòng giảm giá hàng tồn kho</t>
  </si>
  <si>
    <t xml:space="preserve">Chi phí trả trước ngắn hạn </t>
  </si>
  <si>
    <t>Thuế GTGT được khấu trừ</t>
  </si>
  <si>
    <t>Thuế và các khoản khác phải thu Nhà nước</t>
  </si>
  <si>
    <t>Tài sản ngắn hạn khác</t>
  </si>
  <si>
    <t>Phải thu dài hạn của khách hàng</t>
  </si>
  <si>
    <t>Vốn kinh doanh ở đơn vị trực thuộc</t>
  </si>
  <si>
    <t xml:space="preserve">Phải thu dài hạn nội bộ </t>
  </si>
  <si>
    <t>Phải thu dài hạn khác</t>
  </si>
  <si>
    <t>Dự phòng phải thu dài hạn khó đòi</t>
  </si>
  <si>
    <t>Nguyên giá - TSCĐ hữu hình</t>
  </si>
  <si>
    <t>Giá trị hao mòn luỹ kế - TSCĐ hữu hình</t>
  </si>
  <si>
    <t>Nguyên giá - TSCĐ thuê TC</t>
  </si>
  <si>
    <t>Giá trị hao mòn luỹ kế - TSCĐ thuê TC</t>
  </si>
  <si>
    <t>Nguyên giá - TSCĐ vô hình</t>
  </si>
  <si>
    <t>Giá trị hao mòn luỹ kế - TSCĐ vô hình</t>
  </si>
  <si>
    <t>Giá trị hao mòn luỹ kế - BĐS đầu tư</t>
  </si>
  <si>
    <t>Nguyên giá - BĐS đầu tư</t>
  </si>
  <si>
    <t xml:space="preserve">Đầu tư vào công ty con </t>
  </si>
  <si>
    <t>Đầu tư vào công ty liên kết, liên doanh</t>
  </si>
  <si>
    <t>Đầu tư dài hạn khác</t>
  </si>
  <si>
    <t>Dự phòng giảm giá đầu tư tài chính dài hạn</t>
  </si>
  <si>
    <t>Lợi thế thương mại</t>
  </si>
  <si>
    <t>Chi phí trả trước dài hạn</t>
  </si>
  <si>
    <t>Tài sản thuế thu nhập hoãn lại</t>
  </si>
  <si>
    <t>Tài sản dài hạn khác</t>
  </si>
  <si>
    <t>Vay và nợ ngắn hạn</t>
  </si>
  <si>
    <t xml:space="preserve">Phải trả người bán </t>
  </si>
  <si>
    <t>Người mua trả tiền trước</t>
  </si>
  <si>
    <t>Thuế và các khoản phải nộp Nhà nước</t>
  </si>
  <si>
    <t>Phải trả người lao động</t>
  </si>
  <si>
    <t>Chi phí phải trả</t>
  </si>
  <si>
    <t>Phải trả ngắn hạn nội bộ</t>
  </si>
  <si>
    <t>Phải trả theo tiến độ kế hoạch hợp đồng xây dựng</t>
  </si>
  <si>
    <t>Các khoản phải trả, phải nộp ngắn hạn khác</t>
  </si>
  <si>
    <t xml:space="preserve">Dự phòng phải trả ngắn hạn </t>
  </si>
  <si>
    <t xml:space="preserve">Phải trả dài hạn người bán </t>
  </si>
  <si>
    <t>Phải trả dài hạn nội bộ</t>
  </si>
  <si>
    <t>Phải trả dài hạn khác</t>
  </si>
  <si>
    <t xml:space="preserve">Vay và nợ dài hạn </t>
  </si>
  <si>
    <t xml:space="preserve">Thuế thu nhập hoãn lại phải trả </t>
  </si>
  <si>
    <t>Dự phòng trợ cấp mất việc làm</t>
  </si>
  <si>
    <t xml:space="preserve">Dự phòng phải trả dài hạn </t>
  </si>
  <si>
    <t>Vốn đầu tư của chủ sở hữu</t>
  </si>
  <si>
    <t>Thặng dư vốn cổ phần</t>
  </si>
  <si>
    <t xml:space="preserve">Vốn khác của chủ sở hữu </t>
  </si>
  <si>
    <t>Cổ phiếu quỹ</t>
  </si>
  <si>
    <t>Chênh lệch đánh giá lại tài sản</t>
  </si>
  <si>
    <t>Chênh lệch tỷ giá hối đoái</t>
  </si>
  <si>
    <t>Quỹ đầu tư phát triển</t>
  </si>
  <si>
    <t>Quỹ dự phòng tài chính</t>
  </si>
  <si>
    <t>Quỹ khác thuộc vốn chủ sở hữu</t>
  </si>
  <si>
    <t>Lợi nhuận sau thuế chưa phân phối</t>
  </si>
  <si>
    <t>- Điều chỉnh BCKQKD trong kỳ</t>
  </si>
  <si>
    <t>- Điều chỉnh đầu kỳ</t>
  </si>
  <si>
    <t>Nguồn vốn đầu tư XDCB</t>
  </si>
  <si>
    <t>Quỹ khen thưởng, phúc lợi</t>
  </si>
  <si>
    <t xml:space="preserve">Nguồn kinh phí </t>
  </si>
  <si>
    <t>Nguồn kinh phí đã hình thành TSCĐ</t>
  </si>
  <si>
    <t>Lợi ích cổ đông thiểu số</t>
  </si>
  <si>
    <t xml:space="preserve">  8. Phải trả theo tiến độ kế hoạch hợp đồng XD</t>
  </si>
  <si>
    <t>Doanh thu bán hàng và cung cấp dịch vụ</t>
  </si>
  <si>
    <t>Các khoản giảm trừ doanh thu</t>
  </si>
  <si>
    <t>Doanh thu thuần bán hàng và cung cấp dịch vụ</t>
  </si>
  <si>
    <t>Giá vốn hàng bán</t>
  </si>
  <si>
    <t>Lợi nhuận gộp bán hàng và cung cấp dịch vụ</t>
  </si>
  <si>
    <t>Doanh thu hoạt động tài chính</t>
  </si>
  <si>
    <t>Chi phí hoạt động tài chính</t>
  </si>
  <si>
    <t>Chi phí lãi vay hoạt động tài chính</t>
  </si>
  <si>
    <t>Chi phí bán hàng</t>
  </si>
  <si>
    <t>Chi phí quản lý doanh nghiệp</t>
  </si>
  <si>
    <t>Lợi nhuận thuần từ hoạt động kinh doanh</t>
  </si>
  <si>
    <t>Thu nhập khác</t>
  </si>
  <si>
    <t>Chi phí khác</t>
  </si>
  <si>
    <t>Lợi nhuận khác</t>
  </si>
  <si>
    <t>Thu nhập/(lỗ) từ công ty liên kết, liên doanh</t>
  </si>
  <si>
    <t>Lợi nhuận kế toán trước thuế</t>
  </si>
  <si>
    <t>Chi phí thuế TNDN hiện hành</t>
  </si>
  <si>
    <t>Chi phí thuế TNDN hoãn lại</t>
  </si>
  <si>
    <t>Lợi nhuận sau thuế thu nhập doanh nghiệp</t>
  </si>
  <si>
    <t>Thu nhập/(lỗ) thuộc các cổ đông thiểu số</t>
  </si>
  <si>
    <t>Thu nhập/(lỗ) sau thuế của Tổng Công ty</t>
  </si>
  <si>
    <t>= Lỗ C.lệch tỷ giá chưa thực hiện - lãi C.lệch tỷ giá chưa thực hiện trong T.minh BCTC</t>
  </si>
  <si>
    <t>= Lãi, lỗ từ hoạt động đầu tư VP tổng công ty và các công ty con</t>
  </si>
  <si>
    <t>Trừ P t.thuế nếu có lãi, cộng nếu lỗ</t>
  </si>
  <si>
    <t>Cộng P nếu số dư cuối kỳ lớn hơn số dư đầu kỳ</t>
  </si>
  <si>
    <t>THUYẾT MINH BÁO CÁO TÀI CHÍNH HỢP NHẤT</t>
  </si>
  <si>
    <t xml:space="preserve">   - Tiền mặt</t>
  </si>
  <si>
    <t>111A</t>
  </si>
  <si>
    <t xml:space="preserve">   - Tiền gửi ngân hàng</t>
  </si>
  <si>
    <t>111B</t>
  </si>
  <si>
    <t xml:space="preserve">   - Tiền đang chuyển</t>
  </si>
  <si>
    <t>111C</t>
  </si>
  <si>
    <t>Cộng</t>
  </si>
  <si>
    <t xml:space="preserve">   - Chứng khoán đầu tư ngắn hạn </t>
  </si>
  <si>
    <t>121A</t>
  </si>
  <si>
    <t xml:space="preserve">   - Đầu tư ngắn hạn khác   </t>
  </si>
  <si>
    <t>121B</t>
  </si>
  <si>
    <t xml:space="preserve">  3. Phải thu theo tiến độ kế hoạch hợp đồng XD</t>
  </si>
  <si>
    <t xml:space="preserve">  4. Các khoản phải thu khác</t>
  </si>
  <si>
    <t xml:space="preserve">  5. Dự phòng phải thu ngắn hạn khó đòi</t>
  </si>
  <si>
    <t>Phải trả Công ty CP Đại Đương Thăng Long (dự án HH)</t>
  </si>
  <si>
    <t>Năm 2011</t>
  </si>
  <si>
    <t xml:space="preserve">   - Phải thu về cổ phần hóa</t>
  </si>
  <si>
    <t>Phải trả lãi tiền vay</t>
  </si>
  <si>
    <t xml:space="preserve">    - Thuế xuất khẩu</t>
  </si>
  <si>
    <t>- Lỗ chênh lệch tỷ giá</t>
  </si>
  <si>
    <t>- Lãi chênh lệch tỷ giá</t>
  </si>
  <si>
    <t>Số dư cuối quý</t>
  </si>
  <si>
    <t>Tại ngày cuối quý</t>
  </si>
  <si>
    <t>Vũ Quý Hà</t>
  </si>
  <si>
    <t>Phải trả các đơn vị tham gia góp vốn vào dự án cầu Thủ Thiêm 2</t>
  </si>
  <si>
    <t>Phải trả các đơn vị đặt cọc tiền đất dự án Nam Cầu Trần Thị Lý</t>
  </si>
  <si>
    <t xml:space="preserve">  1. Đầu tư vào công ty liên kết, liên doanh</t>
  </si>
  <si>
    <t xml:space="preserve">  2. Đầu tư dài hạn khác</t>
  </si>
  <si>
    <t xml:space="preserve">  3. Dự phòng giảm giá đầu tư tài chính dài hạn</t>
  </si>
  <si>
    <t>3. Lợi nhuận từ hoạt động kinh doanh trước thay đổi vốn lưu động</t>
  </si>
  <si>
    <t xml:space="preserve">       Người lập biểu                                          Kế toán trưởng                                       Tổng Giám đốc</t>
  </si>
  <si>
    <t>Quý I</t>
  </si>
  <si>
    <t>Năm 2012</t>
  </si>
  <si>
    <t>- Nhà cửa vật kiến trúc</t>
  </si>
  <si>
    <t xml:space="preserve">  3. Phải thu dài hạn khác</t>
  </si>
  <si>
    <t xml:space="preserve">  4. Dự phòng phải thu dài hạn khó đòi</t>
  </si>
  <si>
    <t xml:space="preserve">    Phạm Tiến Dũng</t>
  </si>
  <si>
    <t xml:space="preserve">    Phạm Tiến Dũng                                        Nguyễn Quốc Hòa                                         Vũ Quý Hà</t>
  </si>
  <si>
    <t>Quý II</t>
  </si>
  <si>
    <t>Các khoản thuế nhà thầu nước ngoài</t>
  </si>
  <si>
    <t>- Lãi chuyển nhượng đầu tư tài chính</t>
  </si>
  <si>
    <t xml:space="preserve">   - Chi phí cho giai đoạn triển khai không đủ tiêu chuẩn ghi nhận là TSCĐ vô hình </t>
  </si>
  <si>
    <t>Từ ngày 01/01/2012 đến hết ngày 30/09/2012</t>
  </si>
  <si>
    <t>Cuối quý III</t>
  </si>
  <si>
    <t>Lũy kế quý III/2012</t>
  </si>
  <si>
    <t>Lũy kế quý III/2011</t>
  </si>
  <si>
    <t>Lũy kế Quý III/2012</t>
  </si>
  <si>
    <t>Lũy kế Quý III/2011</t>
  </si>
  <si>
    <t>Tại ngày 30/09/2012</t>
  </si>
  <si>
    <t>Ngày  12 tháng  11  năm 2012</t>
  </si>
  <si>
    <t>Quý III</t>
  </si>
  <si>
    <t>Lũy kế từ đầu năm đến cuối quý III</t>
  </si>
  <si>
    <t>Từ ngày 01/01/2012 đến ngày 30/09/2012</t>
  </si>
  <si>
    <t>Ngày  12 tháng 11 năm 2012</t>
  </si>
  <si>
    <t>9 tháng đầu năm 2012</t>
  </si>
  <si>
    <t xml:space="preserve"> - Tại Công ty Vinconex Sài Gòn</t>
  </si>
  <si>
    <t>- Hoạt động khác</t>
  </si>
  <si>
    <t>- Lỗ/ chi phí chuyển nhượng các khoản đầu tư tài chính</t>
  </si>
  <si>
    <t>D.20</t>
  </si>
  <si>
    <t>D.24</t>
  </si>
  <si>
    <t>D.20 - Các khoản giảm trừ doanh thu</t>
  </si>
  <si>
    <t>D.22 - Doanh thu hoạt động tài chính</t>
  </si>
  <si>
    <t>D.23 - Chi phí hoạt động tài chính</t>
  </si>
  <si>
    <t>D.21 - Doanh thu theo ngành</t>
  </si>
  <si>
    <t>D.24 - Chi phí bán hàng</t>
  </si>
  <si>
    <t>D.25 - Chi phí quản lý</t>
  </si>
  <si>
    <t>D.26 - Thu nhập khác</t>
  </si>
  <si>
    <t>D.27 - Chi phí khác</t>
  </si>
  <si>
    <t>Quý III năm 2012</t>
  </si>
  <si>
    <t>Ngày 12  tháng 11 năm 2012</t>
  </si>
  <si>
    <r>
      <t xml:space="preserve">BÁO CÁO KẾT QUẢ HOẠT ĐỘNG KINH DOANH HỢP NHẤT
</t>
    </r>
    <r>
      <rPr>
        <b/>
        <i/>
        <sz val="12"/>
        <rFont val="Arial"/>
        <family val="2"/>
      </rPr>
      <t>Quý III năm 2012</t>
    </r>
  </si>
  <si>
    <t>Công trình khu công nghiệp Bắc Phú Cát (Tổng Công ty)</t>
  </si>
  <si>
    <t>Khu đô thị Nam cầu Trần Thị Lý (Tổng Công ty)</t>
  </si>
  <si>
    <t>Trạm bơm tăng áp thuộc dự án hệ thống cấp nước Sông Đà giai đoạn 2 (Tổng Công ty)</t>
  </si>
  <si>
    <t>Công trình thuỷ điện Ngòi Phát (Cty Điện miền Bắc 2)</t>
  </si>
  <si>
    <t>Khu đô thị du lịch Cái Giá - Cát Bà (Công ty ITC)</t>
  </si>
  <si>
    <t>Dự án Trung tâm thương mại Chợ Mơ (Cty Phát triển thương mại)</t>
  </si>
  <si>
    <t>Nhà máy bê tông dự ứng lực Long An (Vinaconex Sài Gòn)</t>
  </si>
  <si>
    <t>Dự án mở đường vào Trung Văn (Vinaconex 3)</t>
  </si>
  <si>
    <t>Dự án cấp nước Tây Nam Hà Nội (Viwaco)</t>
  </si>
  <si>
    <t>Công trình dự án nước Định Công (Viwaco)</t>
  </si>
  <si>
    <t>Nhà máy bê tông dự ứng lực Đà Nẵng (Bê tông Xuân Mai)</t>
  </si>
</sst>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_);_(* \(#,##0\);_(* &quot;-&quot;??_);_(@_)"/>
    <numFmt numFmtId="181" formatCode="_(* #,##0.0_);_(* \(#,##0.0\);_(* &quot;-&quot;??_);_(@_)"/>
    <numFmt numFmtId="182" formatCode="_(* #,##0.000000000000_);_(* \(#,##0.000000000000\);_(* &quot;-&quot;??_);_(@_)"/>
    <numFmt numFmtId="183" formatCode="_(* #,##0.00000000_);_(* \(#,##0.00000000\);_(* &quot;-&quot;??_);_(@_)"/>
    <numFmt numFmtId="184" formatCode="_(* #,##0.0000000000_);_(* \(#,##0.0000000000\);_(* &quot;-&quot;??_);_(@_)"/>
    <numFmt numFmtId="185" formatCode="_(* #,##0.000000000_);_(* \(#,##0.000000000\);_(* &quot;-&quot;??_);_(@_)"/>
    <numFmt numFmtId="186" formatCode="_(* #,##0.000_);_(* \(#,##0.000\);_(* &quot;-&quot;??_);_(@_)"/>
    <numFmt numFmtId="187" formatCode="&quot;Yes&quot;;&quot;Yes&quot;;&quot;No&quot;"/>
    <numFmt numFmtId="188" formatCode="&quot;True&quot;;&quot;True&quot;;&quot;False&quot;"/>
    <numFmt numFmtId="189" formatCode="&quot;On&quot;;&quot;On&quot;;&quot;Off&quot;"/>
    <numFmt numFmtId="190" formatCode="[$€-2]\ #,##0.00_);[Red]\([$€-2]\ #,##0.00\)"/>
    <numFmt numFmtId="191" formatCode="[$-409]dddd\,\ mmmm\ dd\,\ yyyy"/>
    <numFmt numFmtId="192" formatCode="[$-409]h:mm:ss\ AM/PM"/>
    <numFmt numFmtId="193" formatCode="_(* #,##0.0_);_(* \(#,##0.0\);_(* &quot;-&quot;_);_(@_)"/>
    <numFmt numFmtId="194" formatCode="_(* #,##0.00_);_(* \(#,##0.00\);_(* &quot;-&quot;_);_(@_)"/>
    <numFmt numFmtId="195" formatCode="_(* #,##0.000_);_(* \(#,##0.000\);_(* &quot;-&quot;_);_(@_)"/>
    <numFmt numFmtId="196" formatCode="_(* #,##0.0000_);_(* \(#,##0.0000\);_(* &quot;-&quot;_);_(@_)"/>
    <numFmt numFmtId="197" formatCode="_(* #,##0.0000_);_(* \(#,##0.0000\);_(* &quot;-&quot;????_);_(@_)"/>
    <numFmt numFmtId="198" formatCode="_(* #,##0.0000_);_(* \(#,##0.0000\);_(* &quot;-&quot;??_);_(@_)"/>
    <numFmt numFmtId="199" formatCode="_(* #,##0.0_);_(* \(#,##0.0\);_(* &quot;-&quot;?_);_(@_)"/>
    <numFmt numFmtId="200" formatCode="#,##0.0"/>
    <numFmt numFmtId="201" formatCode="_(* #,##0.00000_);_(* \(#,##0.00000\);_(* &quot;-&quot;??_);_(@_)"/>
    <numFmt numFmtId="202" formatCode="_(* #,##0.000000_);_(* \(#,##0.000000\);_(* &quot;-&quot;??_);_(@_)"/>
    <numFmt numFmtId="203" formatCode="[$-409]d\-mmm\-yy;@"/>
    <numFmt numFmtId="204" formatCode="dd/mm/yy;@"/>
    <numFmt numFmtId="205" formatCode="mm/dd/yy;@"/>
    <numFmt numFmtId="206" formatCode="_(* #,##0.00000_);_(* \(#,##0.00000\);_(* &quot;-&quot;?????_);_(@_)"/>
    <numFmt numFmtId="207" formatCode="#.##0"/>
    <numFmt numFmtId="208" formatCode="#.##0_);\(#.##0\)"/>
    <numFmt numFmtId="209" formatCode="_(* #.##0.00_);_(* \(#.##0.00\);_(* &quot;-&quot;??_);_(@_)"/>
  </numFmts>
  <fonts count="113">
    <font>
      <sz val="12"/>
      <name val="Times New Roman"/>
      <family val="0"/>
    </font>
    <font>
      <b/>
      <sz val="11"/>
      <name val="Times New Roman"/>
      <family val="1"/>
    </font>
    <font>
      <sz val="11"/>
      <name val="Times New Roman"/>
      <family val="1"/>
    </font>
    <font>
      <i/>
      <sz val="11"/>
      <name val="Times New Roman"/>
      <family val="1"/>
    </font>
    <font>
      <sz val="11"/>
      <color indexed="9"/>
      <name val="Times New Roman"/>
      <family val="1"/>
    </font>
    <font>
      <sz val="11"/>
      <color indexed="12"/>
      <name val="Times New Roman"/>
      <family val="1"/>
    </font>
    <font>
      <sz val="11"/>
      <color indexed="16"/>
      <name val="Times New Roman"/>
      <family val="1"/>
    </font>
    <font>
      <sz val="11"/>
      <color indexed="10"/>
      <name val="Times New Roman"/>
      <family val="1"/>
    </font>
    <font>
      <i/>
      <sz val="11"/>
      <color indexed="10"/>
      <name val="Times New Roman"/>
      <family val="1"/>
    </font>
    <font>
      <i/>
      <sz val="11"/>
      <color indexed="9"/>
      <name val="Times New Roman"/>
      <family val="1"/>
    </font>
    <font>
      <i/>
      <sz val="11"/>
      <color indexed="12"/>
      <name val="Times New Roman"/>
      <family val="1"/>
    </font>
    <font>
      <i/>
      <sz val="11"/>
      <color indexed="16"/>
      <name val="Times New Roman"/>
      <family val="1"/>
    </font>
    <font>
      <b/>
      <i/>
      <sz val="11"/>
      <name val="Times New Roman"/>
      <family val="1"/>
    </font>
    <font>
      <b/>
      <i/>
      <sz val="11"/>
      <color indexed="9"/>
      <name val="Times New Roman"/>
      <family val="1"/>
    </font>
    <font>
      <b/>
      <i/>
      <sz val="11"/>
      <color indexed="12"/>
      <name val="Times New Roman"/>
      <family val="1"/>
    </font>
    <font>
      <b/>
      <i/>
      <sz val="11"/>
      <color indexed="16"/>
      <name val="Times New Roman"/>
      <family val="1"/>
    </font>
    <font>
      <b/>
      <sz val="11"/>
      <color indexed="9"/>
      <name val="Times New Roman"/>
      <family val="1"/>
    </font>
    <font>
      <b/>
      <sz val="11"/>
      <color indexed="12"/>
      <name val="Times New Roman"/>
      <family val="1"/>
    </font>
    <font>
      <b/>
      <sz val="11"/>
      <color indexed="16"/>
      <name val="Times New Roman"/>
      <family val="1"/>
    </font>
    <font>
      <u val="single"/>
      <sz val="10"/>
      <color indexed="12"/>
      <name val="Arial"/>
      <family val="2"/>
    </font>
    <font>
      <b/>
      <sz val="10"/>
      <name val="Times New Roman"/>
      <family val="1"/>
    </font>
    <font>
      <sz val="8"/>
      <name val="Times New Roman"/>
      <family val="1"/>
    </font>
    <font>
      <i/>
      <sz val="12"/>
      <name val="Times New Roman"/>
      <family val="1"/>
    </font>
    <font>
      <b/>
      <sz val="12"/>
      <name val="Times New Roman"/>
      <family val="1"/>
    </font>
    <font>
      <i/>
      <sz val="11"/>
      <color indexed="8"/>
      <name val="Times New Roman"/>
      <family val="1"/>
    </font>
    <font>
      <sz val="10"/>
      <name val="Times New Roman"/>
      <family val="1"/>
    </font>
    <font>
      <b/>
      <sz val="11"/>
      <color indexed="8"/>
      <name val="Times New Roman"/>
      <family val="1"/>
    </font>
    <font>
      <sz val="10"/>
      <color indexed="9"/>
      <name val="Times New Roman"/>
      <family val="1"/>
    </font>
    <font>
      <sz val="10"/>
      <color indexed="12"/>
      <name val="Times New Roman"/>
      <family val="1"/>
    </font>
    <font>
      <sz val="10"/>
      <color indexed="16"/>
      <name val="Times New Roman"/>
      <family val="1"/>
    </font>
    <font>
      <i/>
      <sz val="10"/>
      <color indexed="10"/>
      <name val="Times New Roman"/>
      <family val="1"/>
    </font>
    <font>
      <sz val="10"/>
      <color indexed="10"/>
      <name val="Times New Roman"/>
      <family val="1"/>
    </font>
    <font>
      <u val="single"/>
      <sz val="12"/>
      <color indexed="36"/>
      <name val="Times New Roman"/>
      <family val="1"/>
    </font>
    <font>
      <sz val="8"/>
      <name val="Tahoma"/>
      <family val="2"/>
    </font>
    <font>
      <b/>
      <sz val="8"/>
      <name val="Tahoma"/>
      <family val="2"/>
    </font>
    <font>
      <b/>
      <sz val="15"/>
      <name val="Times New Roman"/>
      <family val="1"/>
    </font>
    <font>
      <b/>
      <i/>
      <sz val="12"/>
      <name val="Times New Roman"/>
      <family val="1"/>
    </font>
    <font>
      <sz val="10"/>
      <name val="Arial"/>
      <family val="2"/>
    </font>
    <font>
      <sz val="11"/>
      <color indexed="8"/>
      <name val="Calibri"/>
      <family val="2"/>
    </font>
    <font>
      <sz val="9"/>
      <name val="Tahoma"/>
      <family val="2"/>
    </font>
    <font>
      <b/>
      <sz val="9"/>
      <name val="Tahoma"/>
      <family val="2"/>
    </font>
    <font>
      <b/>
      <sz val="11"/>
      <name val="Arial"/>
      <family val="2"/>
    </font>
    <font>
      <sz val="11"/>
      <name val="Arial"/>
      <family val="2"/>
    </font>
    <font>
      <i/>
      <sz val="11"/>
      <name val="Arial"/>
      <family val="2"/>
    </font>
    <font>
      <i/>
      <sz val="11"/>
      <color indexed="9"/>
      <name val="Arial"/>
      <family val="2"/>
    </font>
    <font>
      <sz val="11"/>
      <color indexed="10"/>
      <name val="Arial"/>
      <family val="2"/>
    </font>
    <font>
      <i/>
      <sz val="11"/>
      <color indexed="10"/>
      <name val="Arial"/>
      <family val="2"/>
    </font>
    <font>
      <b/>
      <i/>
      <sz val="11"/>
      <name val="Arial"/>
      <family val="2"/>
    </font>
    <font>
      <sz val="11"/>
      <color indexed="12"/>
      <name val="Arial"/>
      <family val="2"/>
    </font>
    <font>
      <b/>
      <sz val="11"/>
      <color indexed="12"/>
      <name val="Arial"/>
      <family val="2"/>
    </font>
    <font>
      <b/>
      <sz val="12"/>
      <name val="Arial"/>
      <family val="2"/>
    </font>
    <font>
      <sz val="12"/>
      <name val="Arial"/>
      <family val="2"/>
    </font>
    <font>
      <b/>
      <i/>
      <sz val="12"/>
      <name val="Arial"/>
      <family val="2"/>
    </font>
    <font>
      <i/>
      <sz val="12"/>
      <name val="Arial"/>
      <family val="2"/>
    </font>
    <font>
      <sz val="12"/>
      <color indexed="10"/>
      <name val="Arial"/>
      <family val="2"/>
    </font>
    <font>
      <i/>
      <sz val="12"/>
      <color indexed="10"/>
      <name val="Arial"/>
      <family val="2"/>
    </font>
    <font>
      <b/>
      <sz val="12"/>
      <color indexed="8"/>
      <name val="Arial"/>
      <family val="2"/>
    </font>
    <font>
      <b/>
      <i/>
      <sz val="11"/>
      <color indexed="12"/>
      <name val="Arial"/>
      <family val="2"/>
    </font>
    <font>
      <sz val="11"/>
      <color indexed="9"/>
      <name val="Arial"/>
      <family val="2"/>
    </font>
    <font>
      <b/>
      <i/>
      <sz val="11"/>
      <color indexed="9"/>
      <name val="Arial"/>
      <family val="2"/>
    </font>
    <font>
      <b/>
      <sz val="11"/>
      <color indexed="9"/>
      <name val="Arial"/>
      <family val="2"/>
    </font>
    <font>
      <b/>
      <i/>
      <sz val="12"/>
      <color indexed="12"/>
      <name val="Arial"/>
      <family val="2"/>
    </font>
    <font>
      <b/>
      <i/>
      <sz val="12"/>
      <color indexed="9"/>
      <name val="Arial"/>
      <family val="2"/>
    </font>
    <font>
      <sz val="12"/>
      <color indexed="9"/>
      <name val="Arial"/>
      <family val="2"/>
    </font>
    <font>
      <b/>
      <i/>
      <sz val="11"/>
      <color indexed="10"/>
      <name val="Arial"/>
      <family val="2"/>
    </font>
    <font>
      <b/>
      <u val="single"/>
      <sz val="12"/>
      <color indexed="10"/>
      <name val="Arial"/>
      <family val="2"/>
    </font>
    <font>
      <b/>
      <i/>
      <sz val="11"/>
      <color indexed="8"/>
      <name val="Arial"/>
      <family val="2"/>
    </font>
    <font>
      <i/>
      <sz val="10"/>
      <name val="Arial"/>
      <family val="2"/>
    </font>
    <font>
      <b/>
      <sz val="11"/>
      <color indexed="10"/>
      <name val="Arial"/>
      <family val="2"/>
    </font>
    <font>
      <sz val="11"/>
      <color indexed="60"/>
      <name val="Arial"/>
      <family val="2"/>
    </font>
    <font>
      <sz val="11"/>
      <color indexed="8"/>
      <name val="Arial"/>
      <family val="2"/>
    </font>
    <font>
      <b/>
      <sz val="11"/>
      <color indexed="8"/>
      <name val="Arial"/>
      <family val="2"/>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sz val="9"/>
      <color indexed="8"/>
      <name val="Arial"/>
      <family val="2"/>
    </font>
    <font>
      <sz val="10"/>
      <color indexed="8"/>
      <name val="Arial"/>
      <family val="2"/>
    </font>
    <font>
      <b/>
      <sz val="10"/>
      <color indexed="8"/>
      <name val="Arial"/>
      <family val="2"/>
    </font>
    <font>
      <b/>
      <sz val="10"/>
      <color indexed="8"/>
      <name val="Calibri"/>
      <family val="2"/>
    </font>
    <font>
      <sz val="7"/>
      <color indexed="8"/>
      <name val="Arial"/>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sz val="11"/>
      <color theme="1"/>
      <name val="Calibri"/>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b/>
      <sz val="8"/>
      <name val="Times New Roman"/>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thin"/>
    </border>
    <border>
      <left style="thin"/>
      <right style="medium"/>
      <top style="medium"/>
      <bottom style="thin"/>
    </border>
    <border>
      <left style="thin"/>
      <right style="thin"/>
      <top>
        <color indexed="63"/>
      </top>
      <bottom>
        <color indexed="63"/>
      </bottom>
    </border>
    <border>
      <left style="medium"/>
      <right style="thin"/>
      <top>
        <color indexed="63"/>
      </top>
      <bottom>
        <color indexed="63"/>
      </bottom>
    </border>
    <border>
      <left style="thin"/>
      <right style="thin"/>
      <top>
        <color indexed="63"/>
      </top>
      <bottom style="medium"/>
    </border>
    <border>
      <left style="thin"/>
      <right style="medium"/>
      <top>
        <color indexed="63"/>
      </top>
      <bottom>
        <color indexed="63"/>
      </bottom>
    </border>
    <border>
      <left style="medium"/>
      <right style="thin"/>
      <top style="medium"/>
      <bottom style="thin"/>
    </border>
    <border>
      <left style="medium"/>
      <right style="thin"/>
      <top>
        <color indexed="63"/>
      </top>
      <bottom style="medium"/>
    </border>
    <border>
      <left style="thin"/>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medium"/>
      <bottom>
        <color indexed="63"/>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color indexed="63"/>
      </right>
      <top style="medium"/>
      <bottom style="thin"/>
    </border>
    <border>
      <left>
        <color indexed="63"/>
      </left>
      <right>
        <color indexed="63"/>
      </right>
      <top style="thin"/>
      <bottom style="medium"/>
    </border>
    <border>
      <left style="thin"/>
      <right>
        <color indexed="63"/>
      </right>
      <top style="medium"/>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style="thin"/>
    </border>
    <border>
      <left style="thin"/>
      <right>
        <color indexed="63"/>
      </right>
      <top style="thin"/>
      <bottom style="thin"/>
    </border>
    <border>
      <left style="thin"/>
      <right style="medium"/>
      <top style="thin"/>
      <bottom style="thin"/>
    </border>
    <border>
      <left style="thin"/>
      <right>
        <color indexed="63"/>
      </right>
      <top style="thin"/>
      <bottom style="medium"/>
    </border>
    <border>
      <left style="thin"/>
      <right style="thin"/>
      <top style="dotted"/>
      <bottom>
        <color indexed="63"/>
      </bottom>
    </border>
    <border>
      <left>
        <color indexed="63"/>
      </left>
      <right>
        <color indexed="63"/>
      </right>
      <top>
        <color indexed="63"/>
      </top>
      <bottom style="thin"/>
    </border>
    <border>
      <left>
        <color indexed="63"/>
      </left>
      <right style="medium"/>
      <top>
        <color indexed="63"/>
      </top>
      <bottom>
        <color indexed="63"/>
      </bottom>
    </border>
    <border>
      <left style="thin"/>
      <right style="medium"/>
      <top style="thin"/>
      <bottom style="hair"/>
    </border>
    <border>
      <left style="thin"/>
      <right style="medium"/>
      <top style="hair"/>
      <bottom style="hair"/>
    </border>
    <border>
      <left>
        <color indexed="63"/>
      </left>
      <right>
        <color indexed="63"/>
      </right>
      <top style="hair"/>
      <bottom style="hair"/>
    </border>
    <border>
      <left style="thin"/>
      <right style="thin"/>
      <top style="hair"/>
      <bottom>
        <color indexed="63"/>
      </bottom>
    </border>
    <border>
      <left style="thin"/>
      <right style="medium"/>
      <top style="hair"/>
      <bottom>
        <color indexed="63"/>
      </bottom>
    </border>
    <border>
      <left>
        <color indexed="63"/>
      </left>
      <right>
        <color indexed="63"/>
      </right>
      <top>
        <color indexed="63"/>
      </top>
      <bottom style="medium"/>
    </border>
  </borders>
  <cellStyleXfs count="16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4" fillId="2" borderId="0" applyNumberFormat="0" applyBorder="0" applyAlignment="0" applyProtection="0"/>
    <xf numFmtId="0" fontId="94" fillId="3" borderId="0" applyNumberFormat="0" applyBorder="0" applyAlignment="0" applyProtection="0"/>
    <xf numFmtId="0" fontId="94" fillId="4" borderId="0" applyNumberFormat="0" applyBorder="0" applyAlignment="0" applyProtection="0"/>
    <xf numFmtId="0" fontId="94" fillId="5" borderId="0" applyNumberFormat="0" applyBorder="0" applyAlignment="0" applyProtection="0"/>
    <xf numFmtId="0" fontId="94" fillId="6" borderId="0" applyNumberFormat="0" applyBorder="0" applyAlignment="0" applyProtection="0"/>
    <xf numFmtId="0" fontId="94" fillId="7" borderId="0" applyNumberFormat="0" applyBorder="0" applyAlignment="0" applyProtection="0"/>
    <xf numFmtId="0" fontId="94" fillId="8" borderId="0" applyNumberFormat="0" applyBorder="0" applyAlignment="0" applyProtection="0"/>
    <xf numFmtId="0" fontId="94" fillId="9" borderId="0" applyNumberFormat="0" applyBorder="0" applyAlignment="0" applyProtection="0"/>
    <xf numFmtId="0" fontId="94" fillId="10" borderId="0" applyNumberFormat="0" applyBorder="0" applyAlignment="0" applyProtection="0"/>
    <xf numFmtId="0" fontId="94" fillId="11" borderId="0" applyNumberFormat="0" applyBorder="0" applyAlignment="0" applyProtection="0"/>
    <xf numFmtId="0" fontId="94" fillId="12" borderId="0" applyNumberFormat="0" applyBorder="0" applyAlignment="0" applyProtection="0"/>
    <xf numFmtId="0" fontId="94" fillId="13" borderId="0" applyNumberFormat="0" applyBorder="0" applyAlignment="0" applyProtection="0"/>
    <xf numFmtId="0" fontId="95" fillId="14" borderId="0" applyNumberFormat="0" applyBorder="0" applyAlignment="0" applyProtection="0"/>
    <xf numFmtId="0" fontId="95" fillId="15" borderId="0" applyNumberFormat="0" applyBorder="0" applyAlignment="0" applyProtection="0"/>
    <xf numFmtId="0" fontId="95" fillId="16" borderId="0" applyNumberFormat="0" applyBorder="0" applyAlignment="0" applyProtection="0"/>
    <xf numFmtId="0" fontId="95" fillId="17" borderId="0" applyNumberFormat="0" applyBorder="0" applyAlignment="0" applyProtection="0"/>
    <xf numFmtId="0" fontId="95" fillId="18" borderId="0" applyNumberFormat="0" applyBorder="0" applyAlignment="0" applyProtection="0"/>
    <xf numFmtId="0" fontId="95" fillId="19" borderId="0" applyNumberFormat="0" applyBorder="0" applyAlignment="0" applyProtection="0"/>
    <xf numFmtId="0" fontId="95" fillId="20" borderId="0" applyNumberFormat="0" applyBorder="0" applyAlignment="0" applyProtection="0"/>
    <xf numFmtId="0" fontId="95" fillId="21" borderId="0" applyNumberFormat="0" applyBorder="0" applyAlignment="0" applyProtection="0"/>
    <xf numFmtId="0" fontId="95" fillId="22" borderId="0" applyNumberFormat="0" applyBorder="0" applyAlignment="0" applyProtection="0"/>
    <xf numFmtId="0" fontId="95" fillId="23" borderId="0" applyNumberFormat="0" applyBorder="0" applyAlignment="0" applyProtection="0"/>
    <xf numFmtId="0" fontId="95" fillId="24" borderId="0" applyNumberFormat="0" applyBorder="0" applyAlignment="0" applyProtection="0"/>
    <xf numFmtId="0" fontId="95" fillId="25" borderId="0" applyNumberFormat="0" applyBorder="0" applyAlignment="0" applyProtection="0"/>
    <xf numFmtId="0" fontId="96" fillId="26" borderId="0" applyNumberFormat="0" applyBorder="0" applyAlignment="0" applyProtection="0"/>
    <xf numFmtId="0" fontId="97" fillId="27" borderId="1" applyNumberFormat="0" applyAlignment="0" applyProtection="0"/>
    <xf numFmtId="0" fontId="9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7" fillId="0" borderId="0" applyFont="0" applyFill="0" applyBorder="0" applyAlignment="0" applyProtection="0"/>
    <xf numFmtId="43" fontId="3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7" fillId="0" borderId="0" applyFont="0" applyFill="0" applyBorder="0" applyAlignment="0" applyProtection="0"/>
    <xf numFmtId="43" fontId="3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9" fillId="0" borderId="0" applyNumberFormat="0" applyFill="0" applyBorder="0" applyAlignment="0" applyProtection="0"/>
    <xf numFmtId="0" fontId="32" fillId="0" borderId="0" applyNumberFormat="0" applyFill="0" applyBorder="0" applyAlignment="0" applyProtection="0"/>
    <xf numFmtId="0" fontId="100" fillId="29" borderId="0" applyNumberFormat="0" applyBorder="0" applyAlignment="0" applyProtection="0"/>
    <xf numFmtId="0" fontId="101" fillId="0" borderId="3" applyNumberFormat="0" applyFill="0" applyAlignment="0" applyProtection="0"/>
    <xf numFmtId="0" fontId="102" fillId="0" borderId="4" applyNumberFormat="0" applyFill="0" applyAlignment="0" applyProtection="0"/>
    <xf numFmtId="0" fontId="103" fillId="0" borderId="5" applyNumberFormat="0" applyFill="0" applyAlignment="0" applyProtection="0"/>
    <xf numFmtId="0" fontId="103" fillId="0" borderId="0" applyNumberFormat="0" applyFill="0" applyBorder="0" applyAlignment="0" applyProtection="0"/>
    <xf numFmtId="0" fontId="19" fillId="0" borderId="0" applyNumberFormat="0" applyFill="0" applyBorder="0" applyAlignment="0" applyProtection="0"/>
    <xf numFmtId="0" fontId="104" fillId="30" borderId="1" applyNumberFormat="0" applyAlignment="0" applyProtection="0"/>
    <xf numFmtId="0" fontId="105" fillId="0" borderId="6" applyNumberFormat="0" applyFill="0" applyAlignment="0" applyProtection="0"/>
    <xf numFmtId="0" fontId="106" fillId="31" borderId="0" applyNumberFormat="0" applyBorder="0" applyAlignment="0" applyProtection="0"/>
    <xf numFmtId="0" fontId="37" fillId="0" borderId="0">
      <alignment/>
      <protection/>
    </xf>
    <xf numFmtId="0" fontId="10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107" fillId="0" borderId="0">
      <alignment/>
      <protection/>
    </xf>
    <xf numFmtId="0" fontId="37" fillId="0" borderId="0">
      <alignment/>
      <protection/>
    </xf>
    <xf numFmtId="0" fontId="37" fillId="0" borderId="0">
      <alignment/>
      <protection/>
    </xf>
    <xf numFmtId="0" fontId="37" fillId="0" borderId="0">
      <alignment/>
      <protection/>
    </xf>
    <xf numFmtId="0" fontId="10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107" fillId="0" borderId="0">
      <alignment/>
      <protection/>
    </xf>
    <xf numFmtId="0" fontId="107" fillId="0" borderId="0">
      <alignment/>
      <protection/>
    </xf>
    <xf numFmtId="0" fontId="37" fillId="0" borderId="0">
      <alignment/>
      <protection/>
    </xf>
    <xf numFmtId="0" fontId="10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2" fillId="0" borderId="0">
      <alignment/>
      <protection/>
    </xf>
    <xf numFmtId="0" fontId="0" fillId="32" borderId="7" applyNumberFormat="0" applyFont="0" applyAlignment="0" applyProtection="0"/>
    <xf numFmtId="0" fontId="108" fillId="27" borderId="8" applyNumberFormat="0" applyAlignment="0" applyProtection="0"/>
    <xf numFmtId="9" fontId="0" fillId="0" borderId="0" applyFont="0" applyFill="0" applyBorder="0" applyAlignment="0" applyProtection="0"/>
    <xf numFmtId="9" fontId="37" fillId="0" borderId="0" applyFont="0" applyFill="0" applyBorder="0" applyAlignment="0" applyProtection="0"/>
    <xf numFmtId="0" fontId="109" fillId="0" borderId="0" applyNumberFormat="0" applyFill="0" applyBorder="0" applyAlignment="0" applyProtection="0"/>
    <xf numFmtId="0" fontId="110" fillId="0" borderId="9" applyNumberFormat="0" applyFill="0" applyAlignment="0" applyProtection="0"/>
    <xf numFmtId="0" fontId="111" fillId="0" borderId="0" applyNumberFormat="0" applyFill="0" applyBorder="0" applyAlignment="0" applyProtection="0"/>
  </cellStyleXfs>
  <cellXfs count="730">
    <xf numFmtId="0" fontId="0" fillId="0" borderId="0" xfId="0" applyAlignment="1">
      <alignment/>
    </xf>
    <xf numFmtId="0" fontId="1" fillId="0" borderId="0" xfId="0" applyFont="1" applyFill="1" applyAlignment="1" applyProtection="1">
      <alignment horizontal="left" vertical="top"/>
      <protection hidden="1"/>
    </xf>
    <xf numFmtId="0" fontId="2" fillId="0" borderId="0" xfId="0" applyFont="1" applyFill="1" applyAlignment="1" applyProtection="1">
      <alignment/>
      <protection hidden="1"/>
    </xf>
    <xf numFmtId="0" fontId="3" fillId="0" borderId="0" xfId="0" applyFont="1" applyFill="1" applyAlignment="1" applyProtection="1">
      <alignment/>
      <protection hidden="1"/>
    </xf>
    <xf numFmtId="41" fontId="2" fillId="0" borderId="0" xfId="0" applyNumberFormat="1" applyFont="1" applyFill="1" applyAlignment="1" applyProtection="1">
      <alignment/>
      <protection hidden="1"/>
    </xf>
    <xf numFmtId="0" fontId="2" fillId="0" borderId="0" xfId="0" applyFont="1" applyFill="1" applyAlignment="1" applyProtection="1">
      <alignment horizontal="left" vertical="top"/>
      <protection hidden="1"/>
    </xf>
    <xf numFmtId="0" fontId="3" fillId="0" borderId="0" xfId="0" applyFont="1" applyFill="1" applyAlignment="1" applyProtection="1">
      <alignment horizontal="left" vertical="top"/>
      <protection hidden="1"/>
    </xf>
    <xf numFmtId="41" fontId="11" fillId="0" borderId="0" xfId="0" applyNumberFormat="1" applyFont="1" applyFill="1" applyAlignment="1" applyProtection="1">
      <alignment horizontal="right"/>
      <protection hidden="1"/>
    </xf>
    <xf numFmtId="0" fontId="12" fillId="0" borderId="10" xfId="0" applyFont="1" applyFill="1" applyBorder="1" applyAlignment="1" applyProtection="1">
      <alignment horizontal="center" vertical="center" wrapText="1"/>
      <protection hidden="1"/>
    </xf>
    <xf numFmtId="41" fontId="15" fillId="0" borderId="10" xfId="0" applyNumberFormat="1" applyFont="1" applyFill="1" applyBorder="1" applyAlignment="1" applyProtection="1">
      <alignment horizontal="right" vertical="center" wrapText="1"/>
      <protection hidden="1"/>
    </xf>
    <xf numFmtId="41" fontId="12" fillId="0" borderId="10" xfId="0" applyNumberFormat="1" applyFont="1" applyFill="1" applyBorder="1" applyAlignment="1" applyProtection="1">
      <alignment horizontal="right" vertical="center" wrapText="1"/>
      <protection hidden="1"/>
    </xf>
    <xf numFmtId="41" fontId="12" fillId="0" borderId="11" xfId="0" applyNumberFormat="1" applyFont="1" applyFill="1" applyBorder="1" applyAlignment="1" applyProtection="1">
      <alignment horizontal="right" vertical="center" wrapText="1"/>
      <protection hidden="1"/>
    </xf>
    <xf numFmtId="0" fontId="1" fillId="0" borderId="12" xfId="0" applyFont="1" applyFill="1" applyBorder="1" applyAlignment="1" applyProtection="1">
      <alignment horizontal="center" vertical="top" wrapText="1"/>
      <protection hidden="1"/>
    </xf>
    <xf numFmtId="0" fontId="12" fillId="0" borderId="12" xfId="0" applyFont="1" applyFill="1" applyBorder="1" applyAlignment="1" applyProtection="1">
      <alignment horizontal="center" vertical="top" wrapText="1"/>
      <protection hidden="1"/>
    </xf>
    <xf numFmtId="0" fontId="2" fillId="0" borderId="12" xfId="0" applyFont="1" applyFill="1" applyBorder="1" applyAlignment="1" applyProtection="1">
      <alignment horizontal="center" vertical="top" wrapText="1"/>
      <protection hidden="1"/>
    </xf>
    <xf numFmtId="0" fontId="3" fillId="0" borderId="12" xfId="0" applyFont="1" applyFill="1" applyBorder="1" applyAlignment="1" applyProtection="1">
      <alignment horizontal="center" vertical="top" wrapText="1"/>
      <protection hidden="1"/>
    </xf>
    <xf numFmtId="0" fontId="2" fillId="0" borderId="13" xfId="0" applyFont="1" applyFill="1" applyBorder="1" applyAlignment="1" applyProtection="1">
      <alignment horizontal="justify" vertical="top" wrapText="1"/>
      <protection hidden="1"/>
    </xf>
    <xf numFmtId="0" fontId="12" fillId="0" borderId="14" xfId="0" applyFont="1" applyFill="1" applyBorder="1" applyAlignment="1" applyProtection="1">
      <alignment horizontal="center" vertical="top" wrapText="1"/>
      <protection hidden="1"/>
    </xf>
    <xf numFmtId="0" fontId="20" fillId="0" borderId="0" xfId="0" applyFont="1" applyFill="1" applyAlignment="1" applyProtection="1">
      <alignment vertical="top"/>
      <protection hidden="1"/>
    </xf>
    <xf numFmtId="49" fontId="20" fillId="0" borderId="0" xfId="0" applyNumberFormat="1" applyFont="1" applyFill="1" applyAlignment="1" applyProtection="1">
      <alignment/>
      <protection hidden="1"/>
    </xf>
    <xf numFmtId="41" fontId="6" fillId="0" borderId="12" xfId="42" applyNumberFormat="1" applyFont="1" applyFill="1" applyBorder="1" applyAlignment="1" applyProtection="1">
      <alignment horizontal="justify" vertical="top" wrapText="1"/>
      <protection hidden="1"/>
    </xf>
    <xf numFmtId="41" fontId="2" fillId="0" borderId="12" xfId="42" applyNumberFormat="1" applyFont="1" applyFill="1" applyBorder="1" applyAlignment="1" applyProtection="1">
      <alignment horizontal="justify" vertical="top" wrapText="1"/>
      <protection hidden="1"/>
    </xf>
    <xf numFmtId="41" fontId="2" fillId="0" borderId="15" xfId="42" applyNumberFormat="1" applyFont="1" applyFill="1" applyBorder="1" applyAlignment="1" applyProtection="1">
      <alignment horizontal="justify" vertical="top" wrapText="1"/>
      <protection hidden="1"/>
    </xf>
    <xf numFmtId="41" fontId="2" fillId="33" borderId="15" xfId="42" applyNumberFormat="1" applyFont="1" applyFill="1" applyBorder="1" applyAlignment="1" applyProtection="1">
      <alignment horizontal="justify" vertical="top" wrapText="1"/>
      <protection locked="0"/>
    </xf>
    <xf numFmtId="0" fontId="6" fillId="0" borderId="0" xfId="0" applyFont="1" applyFill="1" applyAlignment="1" applyProtection="1">
      <alignment/>
      <protection hidden="1"/>
    </xf>
    <xf numFmtId="0" fontId="5" fillId="0" borderId="0" xfId="0" applyFont="1" applyFill="1" applyAlignment="1" applyProtection="1">
      <alignment/>
      <protection hidden="1"/>
    </xf>
    <xf numFmtId="0" fontId="12" fillId="0" borderId="16" xfId="0" applyFont="1" applyFill="1" applyBorder="1" applyAlignment="1" applyProtection="1">
      <alignment horizontal="center" vertical="center" wrapText="1"/>
      <protection hidden="1"/>
    </xf>
    <xf numFmtId="0" fontId="1" fillId="0" borderId="13" xfId="0" applyFont="1" applyFill="1" applyBorder="1" applyAlignment="1" applyProtection="1">
      <alignment horizontal="justify" vertical="top" wrapText="1"/>
      <protection hidden="1"/>
    </xf>
    <xf numFmtId="0" fontId="1" fillId="0" borderId="0" xfId="0" applyFont="1" applyFill="1" applyAlignment="1" applyProtection="1">
      <alignment/>
      <protection hidden="1"/>
    </xf>
    <xf numFmtId="0" fontId="1" fillId="0" borderId="17" xfId="0" applyFont="1" applyFill="1" applyBorder="1" applyAlignment="1" applyProtection="1">
      <alignment horizontal="justify" vertical="top" wrapText="1"/>
      <protection hidden="1"/>
    </xf>
    <xf numFmtId="0" fontId="4" fillId="0" borderId="0" xfId="0" applyFont="1" applyFill="1" applyAlignment="1" applyProtection="1">
      <alignment horizontal="center"/>
      <protection hidden="1"/>
    </xf>
    <xf numFmtId="41" fontId="7" fillId="0" borderId="0" xfId="0" applyNumberFormat="1" applyFont="1" applyFill="1" applyAlignment="1" applyProtection="1">
      <alignment/>
      <protection hidden="1"/>
    </xf>
    <xf numFmtId="41" fontId="3" fillId="0" borderId="0" xfId="0" applyNumberFormat="1" applyFont="1" applyFill="1" applyAlignment="1" applyProtection="1">
      <alignment horizontal="right"/>
      <protection hidden="1"/>
    </xf>
    <xf numFmtId="0" fontId="9" fillId="0" borderId="0" xfId="0" applyFont="1" applyFill="1" applyAlignment="1" applyProtection="1">
      <alignment horizontal="center" vertical="center"/>
      <protection hidden="1"/>
    </xf>
    <xf numFmtId="0" fontId="3" fillId="0" borderId="0" xfId="0" applyFont="1" applyFill="1" applyAlignment="1" applyProtection="1">
      <alignment vertical="center"/>
      <protection hidden="1"/>
    </xf>
    <xf numFmtId="41" fontId="1" fillId="0" borderId="12" xfId="0" applyNumberFormat="1" applyFont="1" applyFill="1" applyBorder="1" applyAlignment="1" applyProtection="1">
      <alignment horizontal="justify" vertical="top" wrapText="1"/>
      <protection hidden="1"/>
    </xf>
    <xf numFmtId="41" fontId="1" fillId="0" borderId="15" xfId="0" applyNumberFormat="1" applyFont="1" applyFill="1" applyBorder="1" applyAlignment="1" applyProtection="1">
      <alignment horizontal="justify" vertical="top" wrapText="1"/>
      <protection hidden="1"/>
    </xf>
    <xf numFmtId="0" fontId="12" fillId="0" borderId="13" xfId="0" applyFont="1" applyFill="1" applyBorder="1" applyAlignment="1" applyProtection="1">
      <alignment horizontal="justify" vertical="top" wrapText="1"/>
      <protection hidden="1"/>
    </xf>
    <xf numFmtId="0" fontId="12" fillId="0" borderId="12" xfId="0" applyFont="1" applyFill="1" applyBorder="1" applyAlignment="1" applyProtection="1" quotePrefix="1">
      <alignment horizontal="center" vertical="top" wrapText="1"/>
      <protection hidden="1"/>
    </xf>
    <xf numFmtId="41" fontId="12" fillId="0" borderId="12" xfId="42" applyNumberFormat="1" applyFont="1" applyFill="1" applyBorder="1" applyAlignment="1" applyProtection="1">
      <alignment horizontal="justify" vertical="top" wrapText="1"/>
      <protection hidden="1"/>
    </xf>
    <xf numFmtId="41" fontId="12" fillId="0" borderId="15" xfId="42" applyNumberFormat="1" applyFont="1" applyFill="1" applyBorder="1" applyAlignment="1" applyProtection="1">
      <alignment horizontal="justify" vertical="top" wrapText="1"/>
      <protection hidden="1"/>
    </xf>
    <xf numFmtId="0" fontId="2" fillId="0" borderId="12" xfId="0" applyFont="1" applyFill="1" applyBorder="1" applyAlignment="1" applyProtection="1" quotePrefix="1">
      <alignment horizontal="center" vertical="top" wrapText="1"/>
      <protection hidden="1"/>
    </xf>
    <xf numFmtId="41" fontId="2" fillId="33" borderId="12" xfId="42" applyNumberFormat="1" applyFont="1" applyFill="1" applyBorder="1" applyAlignment="1" applyProtection="1">
      <alignment horizontal="justify" vertical="top" wrapText="1"/>
      <protection locked="0"/>
    </xf>
    <xf numFmtId="0" fontId="2" fillId="0" borderId="13" xfId="0" applyFont="1" applyFill="1" applyBorder="1" applyAlignment="1" applyProtection="1">
      <alignment horizontal="left" vertical="top" wrapText="1" indent="1"/>
      <protection hidden="1"/>
    </xf>
    <xf numFmtId="41" fontId="1" fillId="0" borderId="12" xfId="42" applyNumberFormat="1" applyFont="1" applyFill="1" applyBorder="1" applyAlignment="1" applyProtection="1">
      <alignment horizontal="justify" vertical="top" wrapText="1"/>
      <protection hidden="1"/>
    </xf>
    <xf numFmtId="41" fontId="1" fillId="0" borderId="15" xfId="42" applyNumberFormat="1" applyFont="1" applyFill="1" applyBorder="1" applyAlignment="1" applyProtection="1">
      <alignment horizontal="justify" vertical="top" wrapText="1"/>
      <protection hidden="1"/>
    </xf>
    <xf numFmtId="41" fontId="1" fillId="33" borderId="12" xfId="42" applyNumberFormat="1" applyFont="1" applyFill="1" applyBorder="1" applyAlignment="1" applyProtection="1">
      <alignment horizontal="justify" vertical="top" wrapText="1"/>
      <protection locked="0"/>
    </xf>
    <xf numFmtId="41" fontId="1" fillId="33" borderId="15" xfId="42" applyNumberFormat="1" applyFont="1" applyFill="1" applyBorder="1" applyAlignment="1" applyProtection="1">
      <alignment horizontal="justify" vertical="top" wrapText="1"/>
      <protection locked="0"/>
    </xf>
    <xf numFmtId="0" fontId="3" fillId="0" borderId="14" xfId="0" applyFont="1" applyFill="1" applyBorder="1" applyAlignment="1" applyProtection="1">
      <alignment horizontal="center" vertical="top" wrapText="1"/>
      <protection hidden="1"/>
    </xf>
    <xf numFmtId="41" fontId="1" fillId="0" borderId="14" xfId="42" applyNumberFormat="1" applyFont="1" applyFill="1" applyBorder="1" applyAlignment="1" applyProtection="1">
      <alignment horizontal="justify" vertical="top" wrapText="1"/>
      <protection hidden="1"/>
    </xf>
    <xf numFmtId="41" fontId="1" fillId="0" borderId="18" xfId="42" applyNumberFormat="1" applyFont="1" applyFill="1" applyBorder="1" applyAlignment="1" applyProtection="1">
      <alignment horizontal="justify" vertical="top" wrapText="1"/>
      <protection hidden="1"/>
    </xf>
    <xf numFmtId="0" fontId="1" fillId="0" borderId="0" xfId="0" applyFont="1" applyFill="1" applyBorder="1" applyAlignment="1" applyProtection="1">
      <alignment horizontal="justify" vertical="top" wrapText="1"/>
      <protection hidden="1"/>
    </xf>
    <xf numFmtId="0" fontId="12" fillId="0" borderId="0" xfId="0" applyFont="1" applyFill="1" applyBorder="1" applyAlignment="1" applyProtection="1">
      <alignment horizontal="center" vertical="top" wrapText="1"/>
      <protection hidden="1"/>
    </xf>
    <xf numFmtId="0" fontId="3" fillId="0" borderId="0" xfId="0" applyFont="1" applyFill="1" applyBorder="1" applyAlignment="1" applyProtection="1">
      <alignment horizontal="center" vertical="top" wrapText="1"/>
      <protection hidden="1"/>
    </xf>
    <xf numFmtId="41" fontId="1" fillId="0" borderId="0" xfId="42" applyNumberFormat="1" applyFont="1" applyFill="1" applyBorder="1" applyAlignment="1" applyProtection="1">
      <alignment horizontal="justify" vertical="top" wrapText="1"/>
      <protection hidden="1"/>
    </xf>
    <xf numFmtId="49" fontId="2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4" fillId="0" borderId="0" xfId="0" applyFont="1" applyFill="1" applyBorder="1" applyAlignment="1" applyProtection="1">
      <alignment horizontal="center"/>
      <protection hidden="1"/>
    </xf>
    <xf numFmtId="41" fontId="15" fillId="0" borderId="16" xfId="0" applyNumberFormat="1" applyFont="1" applyFill="1" applyBorder="1" applyAlignment="1" applyProtection="1">
      <alignment horizontal="left" vertical="center"/>
      <protection hidden="1"/>
    </xf>
    <xf numFmtId="0" fontId="15" fillId="0" borderId="10" xfId="0" applyFont="1" applyFill="1" applyBorder="1" applyAlignment="1" applyProtection="1">
      <alignment horizontal="center" vertical="center" wrapText="1"/>
      <protection hidden="1"/>
    </xf>
    <xf numFmtId="0" fontId="6" fillId="0" borderId="13" xfId="0" applyFont="1" applyFill="1" applyBorder="1" applyAlignment="1" applyProtection="1">
      <alignment horizontal="justify" vertical="top" wrapText="1"/>
      <protection hidden="1"/>
    </xf>
    <xf numFmtId="0" fontId="6" fillId="0" borderId="12" xfId="0" applyFont="1" applyFill="1" applyBorder="1" applyAlignment="1" applyProtection="1" quotePrefix="1">
      <alignment horizontal="center" vertical="top" wrapText="1"/>
      <protection hidden="1"/>
    </xf>
    <xf numFmtId="0" fontId="15" fillId="0" borderId="12" xfId="0" applyFont="1" applyFill="1" applyBorder="1" applyAlignment="1" applyProtection="1">
      <alignment horizontal="center" vertical="center" wrapText="1"/>
      <protection hidden="1"/>
    </xf>
    <xf numFmtId="41" fontId="6" fillId="33" borderId="12" xfId="42" applyNumberFormat="1" applyFont="1" applyFill="1" applyBorder="1" applyAlignment="1" applyProtection="1">
      <alignment horizontal="justify" vertical="top" wrapText="1"/>
      <protection locked="0"/>
    </xf>
    <xf numFmtId="0" fontId="11" fillId="0" borderId="12" xfId="0" applyFont="1" applyFill="1" applyBorder="1" applyAlignment="1" applyProtection="1">
      <alignment horizontal="center" vertical="top" wrapText="1"/>
      <protection hidden="1"/>
    </xf>
    <xf numFmtId="0" fontId="6" fillId="0" borderId="12" xfId="0" applyFont="1" applyFill="1" applyBorder="1" applyAlignment="1" applyProtection="1">
      <alignment horizontal="center" vertical="top" wrapText="1"/>
      <protection hidden="1"/>
    </xf>
    <xf numFmtId="0" fontId="18" fillId="0" borderId="13" xfId="0" applyFont="1" applyFill="1" applyBorder="1" applyAlignment="1" applyProtection="1">
      <alignment horizontal="justify" vertical="top" wrapText="1"/>
      <protection hidden="1"/>
    </xf>
    <xf numFmtId="0" fontId="6" fillId="0" borderId="13" xfId="0" applyFont="1" applyFill="1" applyBorder="1" applyAlignment="1" applyProtection="1">
      <alignment horizontal="left" vertical="top" wrapText="1" indent="1"/>
      <protection hidden="1"/>
    </xf>
    <xf numFmtId="0" fontId="15" fillId="0" borderId="13" xfId="0" applyFont="1" applyFill="1" applyBorder="1" applyAlignment="1" applyProtection="1">
      <alignment horizontal="justify" vertical="top" wrapText="1"/>
      <protection hidden="1"/>
    </xf>
    <xf numFmtId="0" fontId="15" fillId="0" borderId="12" xfId="0" applyFont="1" applyFill="1" applyBorder="1" applyAlignment="1" applyProtection="1">
      <alignment horizontal="center" vertical="top" wrapText="1"/>
      <protection hidden="1"/>
    </xf>
    <xf numFmtId="41" fontId="15" fillId="0" borderId="12" xfId="42" applyNumberFormat="1" applyFont="1" applyFill="1" applyBorder="1" applyAlignment="1" applyProtection="1">
      <alignment horizontal="justify" vertical="top" wrapText="1"/>
      <protection hidden="1"/>
    </xf>
    <xf numFmtId="0" fontId="18" fillId="0" borderId="12" xfId="0" applyFont="1" applyFill="1" applyBorder="1" applyAlignment="1" applyProtection="1">
      <alignment horizontal="center" vertical="top" wrapText="1"/>
      <protection hidden="1"/>
    </xf>
    <xf numFmtId="41" fontId="18" fillId="0" borderId="12" xfId="42" applyNumberFormat="1" applyFont="1" applyFill="1" applyBorder="1" applyAlignment="1" applyProtection="1">
      <alignment horizontal="justify" vertical="top" wrapText="1"/>
      <protection hidden="1"/>
    </xf>
    <xf numFmtId="0" fontId="6" fillId="0" borderId="17" xfId="0" applyFont="1" applyFill="1" applyBorder="1" applyAlignment="1" applyProtection="1">
      <alignment horizontal="justify" vertical="top" wrapText="1"/>
      <protection hidden="1"/>
    </xf>
    <xf numFmtId="0" fontId="6" fillId="0" borderId="14" xfId="0" applyFont="1" applyFill="1" applyBorder="1" applyAlignment="1" applyProtection="1">
      <alignment horizontal="center" vertical="top" wrapText="1"/>
      <protection hidden="1"/>
    </xf>
    <xf numFmtId="41" fontId="6" fillId="33" borderId="14" xfId="42" applyNumberFormat="1" applyFont="1" applyFill="1" applyBorder="1" applyAlignment="1" applyProtection="1">
      <alignment horizontal="justify" vertical="top" wrapText="1"/>
      <protection locked="0"/>
    </xf>
    <xf numFmtId="41" fontId="12" fillId="0" borderId="11" xfId="0" applyNumberFormat="1" applyFont="1" applyFill="1" applyBorder="1" applyAlignment="1" applyProtection="1">
      <alignment horizontal="right" vertical="center" wrapText="1"/>
      <protection locked="0"/>
    </xf>
    <xf numFmtId="0" fontId="22" fillId="0" borderId="0" xfId="0" applyFont="1" applyAlignment="1" quotePrefix="1">
      <alignment/>
    </xf>
    <xf numFmtId="0" fontId="23" fillId="0" borderId="0" xfId="0" applyFont="1" applyAlignment="1">
      <alignment/>
    </xf>
    <xf numFmtId="0" fontId="22" fillId="34" borderId="0" xfId="0" applyFont="1" applyFill="1" applyAlignment="1">
      <alignment/>
    </xf>
    <xf numFmtId="0" fontId="0" fillId="35" borderId="0" xfId="0" applyFill="1" applyAlignment="1">
      <alignment horizontal="right"/>
    </xf>
    <xf numFmtId="0" fontId="0" fillId="35" borderId="0" xfId="0" applyFill="1" applyAlignment="1">
      <alignment/>
    </xf>
    <xf numFmtId="0" fontId="22" fillId="35" borderId="0" xfId="0" applyFont="1" applyFill="1" applyAlignment="1">
      <alignment/>
    </xf>
    <xf numFmtId="0" fontId="23" fillId="0" borderId="0" xfId="0" applyFont="1" applyAlignment="1">
      <alignment horizontal="center"/>
    </xf>
    <xf numFmtId="0" fontId="0" fillId="0" borderId="0" xfId="0" applyAlignment="1">
      <alignment horizontal="center"/>
    </xf>
    <xf numFmtId="49" fontId="2" fillId="0" borderId="0" xfId="0" applyNumberFormat="1" applyFont="1" applyFill="1" applyAlignment="1" applyProtection="1" quotePrefix="1">
      <alignment/>
      <protection locked="0"/>
    </xf>
    <xf numFmtId="0" fontId="16" fillId="0" borderId="0" xfId="0" applyFont="1" applyFill="1" applyBorder="1" applyAlignment="1" applyProtection="1">
      <alignment horizontal="center" vertical="top"/>
      <protection hidden="1"/>
    </xf>
    <xf numFmtId="41" fontId="4" fillId="0" borderId="0" xfId="42" applyNumberFormat="1" applyFont="1" applyFill="1" applyBorder="1" applyAlignment="1" applyProtection="1">
      <alignment horizontal="right"/>
      <protection hidden="1"/>
    </xf>
    <xf numFmtId="41" fontId="4" fillId="0" borderId="0" xfId="0" applyNumberFormat="1" applyFont="1" applyFill="1" applyBorder="1" applyAlignment="1" applyProtection="1">
      <alignment horizontal="right"/>
      <protection hidden="1"/>
    </xf>
    <xf numFmtId="41" fontId="9" fillId="0" borderId="0" xfId="42" applyNumberFormat="1" applyFont="1" applyFill="1" applyBorder="1" applyAlignment="1" applyProtection="1">
      <alignment horizontal="right"/>
      <protection hidden="1"/>
    </xf>
    <xf numFmtId="41" fontId="3" fillId="0" borderId="0" xfId="42" applyNumberFormat="1" applyFont="1" applyFill="1" applyAlignment="1" applyProtection="1">
      <alignment horizontal="right"/>
      <protection hidden="1"/>
    </xf>
    <xf numFmtId="41" fontId="5" fillId="0" borderId="12" xfId="42" applyNumberFormat="1" applyFont="1" applyFill="1" applyBorder="1" applyAlignment="1" applyProtection="1">
      <alignment horizontal="right"/>
      <protection hidden="1"/>
    </xf>
    <xf numFmtId="0" fontId="1" fillId="0" borderId="19" xfId="0" applyFont="1" applyFill="1" applyBorder="1" applyAlignment="1" applyProtection="1">
      <alignment horizontal="center" vertical="top" wrapText="1"/>
      <protection hidden="1"/>
    </xf>
    <xf numFmtId="41" fontId="17" fillId="0" borderId="20" xfId="42" applyNumberFormat="1" applyFont="1" applyFill="1" applyBorder="1" applyAlignment="1" applyProtection="1">
      <alignment horizontal="right"/>
      <protection hidden="1"/>
    </xf>
    <xf numFmtId="41" fontId="16" fillId="0" borderId="0" xfId="42" applyNumberFormat="1" applyFont="1" applyFill="1" applyBorder="1" applyAlignment="1" applyProtection="1">
      <alignment horizontal="right"/>
      <protection hidden="1"/>
    </xf>
    <xf numFmtId="0" fontId="2" fillId="0" borderId="13" xfId="0" applyFont="1" applyFill="1" applyBorder="1" applyAlignment="1" applyProtection="1">
      <alignment horizontal="left" wrapText="1" indent="1"/>
      <protection hidden="1"/>
    </xf>
    <xf numFmtId="41" fontId="18" fillId="0" borderId="20" xfId="42" applyNumberFormat="1" applyFont="1" applyFill="1" applyBorder="1" applyAlignment="1" applyProtection="1">
      <alignment horizontal="right"/>
      <protection hidden="1"/>
    </xf>
    <xf numFmtId="41" fontId="2" fillId="0" borderId="12" xfId="42" applyNumberFormat="1" applyFont="1" applyFill="1" applyBorder="1" applyAlignment="1" applyProtection="1">
      <alignment horizontal="right"/>
      <protection hidden="1"/>
    </xf>
    <xf numFmtId="41" fontId="2" fillId="0" borderId="0" xfId="0" applyNumberFormat="1" applyFont="1" applyFill="1" applyAlignment="1" applyProtection="1">
      <alignment horizontal="right"/>
      <protection hidden="1"/>
    </xf>
    <xf numFmtId="0" fontId="2" fillId="0" borderId="0" xfId="0" applyFont="1" applyFill="1" applyAlignment="1" applyProtection="1">
      <alignment horizontal="right"/>
      <protection hidden="1"/>
    </xf>
    <xf numFmtId="41" fontId="7" fillId="0" borderId="0" xfId="0" applyNumberFormat="1" applyFont="1" applyFill="1" applyAlignment="1" applyProtection="1">
      <alignment horizontal="right"/>
      <protection hidden="1"/>
    </xf>
    <xf numFmtId="41" fontId="8" fillId="0" borderId="0" xfId="42" applyNumberFormat="1" applyFont="1" applyFill="1" applyAlignment="1" applyProtection="1">
      <alignment horizontal="right"/>
      <protection hidden="1"/>
    </xf>
    <xf numFmtId="0" fontId="4" fillId="0" borderId="0" xfId="0" applyFont="1" applyFill="1" applyAlignment="1" applyProtection="1">
      <alignment horizontal="center" vertical="center"/>
      <protection hidden="1"/>
    </xf>
    <xf numFmtId="0" fontId="14" fillId="0" borderId="16" xfId="0" applyFont="1" applyFill="1" applyBorder="1" applyAlignment="1" applyProtection="1">
      <alignment horizontal="left" vertical="center"/>
      <protection hidden="1"/>
    </xf>
    <xf numFmtId="41" fontId="24" fillId="0" borderId="10" xfId="42" applyNumberFormat="1" applyFont="1" applyFill="1" applyBorder="1" applyAlignment="1" applyProtection="1">
      <alignment horizontal="right" vertical="center" wrapText="1"/>
      <protection hidden="1"/>
    </xf>
    <xf numFmtId="41" fontId="24" fillId="0" borderId="11" xfId="42" applyNumberFormat="1" applyFont="1" applyFill="1" applyBorder="1" applyAlignment="1" applyProtection="1">
      <alignment horizontal="right" vertical="center" wrapText="1"/>
      <protection hidden="1"/>
    </xf>
    <xf numFmtId="0" fontId="2" fillId="0" borderId="0" xfId="0" applyFont="1" applyFill="1" applyAlignment="1" applyProtection="1">
      <alignment vertical="center"/>
      <protection hidden="1"/>
    </xf>
    <xf numFmtId="0" fontId="2" fillId="0" borderId="13" xfId="0" applyFont="1" applyFill="1" applyBorder="1" applyAlignment="1" applyProtection="1">
      <alignment horizontal="left" indent="1"/>
      <protection hidden="1"/>
    </xf>
    <xf numFmtId="41" fontId="25" fillId="0" borderId="12" xfId="42" applyNumberFormat="1" applyFont="1" applyFill="1" applyBorder="1" applyAlignment="1" applyProtection="1">
      <alignment/>
      <protection hidden="1"/>
    </xf>
    <xf numFmtId="41" fontId="25" fillId="0" borderId="15" xfId="42" applyNumberFormat="1" applyFont="1" applyFill="1" applyBorder="1" applyAlignment="1" applyProtection="1">
      <alignment horizontal="right"/>
      <protection hidden="1"/>
    </xf>
    <xf numFmtId="41" fontId="26" fillId="0" borderId="20" xfId="42" applyNumberFormat="1" applyFont="1" applyFill="1" applyBorder="1" applyAlignment="1" applyProtection="1">
      <alignment horizontal="right"/>
      <protection hidden="1"/>
    </xf>
    <xf numFmtId="41" fontId="26" fillId="0" borderId="21" xfId="42" applyNumberFormat="1" applyFont="1" applyFill="1" applyBorder="1" applyAlignment="1" applyProtection="1">
      <alignment horizontal="right"/>
      <protection hidden="1"/>
    </xf>
    <xf numFmtId="0" fontId="4" fillId="0" borderId="0" xfId="0" applyFont="1" applyFill="1" applyBorder="1" applyAlignment="1" applyProtection="1">
      <alignment/>
      <protection hidden="1"/>
    </xf>
    <xf numFmtId="0" fontId="27" fillId="0" borderId="0" xfId="0" applyFont="1" applyFill="1" applyBorder="1" applyAlignment="1" applyProtection="1">
      <alignment/>
      <protection hidden="1"/>
    </xf>
    <xf numFmtId="41" fontId="13" fillId="0" borderId="0" xfId="0" applyNumberFormat="1" applyFont="1" applyFill="1" applyBorder="1" applyAlignment="1" applyProtection="1">
      <alignment horizontal="left" vertical="center"/>
      <protection hidden="1"/>
    </xf>
    <xf numFmtId="41" fontId="9" fillId="0" borderId="0" xfId="42" applyNumberFormat="1" applyFont="1" applyFill="1" applyBorder="1" applyAlignment="1" applyProtection="1">
      <alignment horizontal="right" vertical="center"/>
      <protection hidden="1"/>
    </xf>
    <xf numFmtId="0" fontId="4" fillId="0" borderId="0" xfId="0" applyFont="1" applyFill="1" applyBorder="1" applyAlignment="1" applyProtection="1">
      <alignment vertical="center"/>
      <protection hidden="1"/>
    </xf>
    <xf numFmtId="0" fontId="4" fillId="0" borderId="0" xfId="0" applyFont="1" applyFill="1" applyBorder="1" applyAlignment="1" applyProtection="1">
      <alignment horizontal="center" vertical="center"/>
      <protection hidden="1"/>
    </xf>
    <xf numFmtId="0" fontId="4" fillId="0" borderId="0" xfId="0" applyFont="1" applyFill="1" applyBorder="1" applyAlignment="1" applyProtection="1">
      <alignment horizontal="left"/>
      <protection hidden="1"/>
    </xf>
    <xf numFmtId="41" fontId="27" fillId="0" borderId="0" xfId="42" applyNumberFormat="1" applyFont="1" applyFill="1" applyBorder="1" applyAlignment="1" applyProtection="1">
      <alignment horizontal="right"/>
      <protection hidden="1"/>
    </xf>
    <xf numFmtId="41" fontId="5" fillId="0" borderId="0" xfId="0" applyNumberFormat="1" applyFont="1" applyFill="1" applyAlignment="1" applyProtection="1">
      <alignment horizontal="right"/>
      <protection hidden="1"/>
    </xf>
    <xf numFmtId="41" fontId="10" fillId="0" borderId="0" xfId="42" applyNumberFormat="1" applyFont="1" applyFill="1" applyAlignment="1" applyProtection="1">
      <alignment horizontal="right"/>
      <protection hidden="1"/>
    </xf>
    <xf numFmtId="41" fontId="14" fillId="0" borderId="16" xfId="0" applyNumberFormat="1" applyFont="1" applyFill="1" applyBorder="1" applyAlignment="1" applyProtection="1">
      <alignment horizontal="left" vertical="center"/>
      <protection hidden="1"/>
    </xf>
    <xf numFmtId="41" fontId="10" fillId="0" borderId="10" xfId="42" applyNumberFormat="1" applyFont="1" applyFill="1" applyBorder="1" applyAlignment="1" applyProtection="1">
      <alignment horizontal="right" vertical="center" wrapText="1"/>
      <protection hidden="1"/>
    </xf>
    <xf numFmtId="41" fontId="10" fillId="0" borderId="11" xfId="42" applyNumberFormat="1" applyFont="1" applyFill="1" applyBorder="1" applyAlignment="1" applyProtection="1">
      <alignment horizontal="right" vertical="center" wrapText="1"/>
      <protection hidden="1"/>
    </xf>
    <xf numFmtId="0" fontId="5" fillId="0" borderId="0" xfId="0" applyFont="1" applyFill="1" applyAlignment="1" applyProtection="1">
      <alignment vertical="center"/>
      <protection hidden="1"/>
    </xf>
    <xf numFmtId="0" fontId="5" fillId="0" borderId="13" xfId="0" applyFont="1" applyFill="1" applyBorder="1" applyAlignment="1" applyProtection="1">
      <alignment horizontal="left" indent="1"/>
      <protection hidden="1"/>
    </xf>
    <xf numFmtId="41" fontId="28" fillId="0" borderId="12" xfId="42" applyNumberFormat="1" applyFont="1" applyFill="1" applyBorder="1" applyAlignment="1" applyProtection="1">
      <alignment/>
      <protection hidden="1"/>
    </xf>
    <xf numFmtId="41" fontId="28" fillId="0" borderId="15" xfId="42" applyNumberFormat="1" applyFont="1" applyFill="1" applyBorder="1" applyAlignment="1" applyProtection="1">
      <alignment horizontal="right"/>
      <protection hidden="1"/>
    </xf>
    <xf numFmtId="0" fontId="17" fillId="0" borderId="19" xfId="0" applyFont="1" applyFill="1" applyBorder="1" applyAlignment="1" applyProtection="1">
      <alignment horizontal="center" vertical="top" wrapText="1"/>
      <protection hidden="1"/>
    </xf>
    <xf numFmtId="41" fontId="17" fillId="0" borderId="21" xfId="42" applyNumberFormat="1" applyFont="1" applyFill="1" applyBorder="1" applyAlignment="1" applyProtection="1">
      <alignment horizontal="right"/>
      <protection hidden="1"/>
    </xf>
    <xf numFmtId="41" fontId="6" fillId="0" borderId="0" xfId="0" applyNumberFormat="1" applyFont="1" applyFill="1" applyAlignment="1" applyProtection="1">
      <alignment horizontal="right"/>
      <protection hidden="1"/>
    </xf>
    <xf numFmtId="41" fontId="11" fillId="0" borderId="0" xfId="42" applyNumberFormat="1" applyFont="1" applyFill="1" applyAlignment="1" applyProtection="1">
      <alignment horizontal="right"/>
      <protection hidden="1"/>
    </xf>
    <xf numFmtId="41" fontId="11" fillId="0" borderId="10" xfId="42" applyNumberFormat="1" applyFont="1" applyFill="1" applyBorder="1" applyAlignment="1" applyProtection="1">
      <alignment horizontal="right" vertical="center" wrapText="1"/>
      <protection hidden="1"/>
    </xf>
    <xf numFmtId="41" fontId="11" fillId="0" borderId="11" xfId="42" applyNumberFormat="1" applyFont="1" applyFill="1" applyBorder="1" applyAlignment="1" applyProtection="1">
      <alignment horizontal="right" vertical="center" wrapText="1"/>
      <protection hidden="1"/>
    </xf>
    <xf numFmtId="0" fontId="6" fillId="0" borderId="0" xfId="0" applyFont="1" applyFill="1" applyAlignment="1" applyProtection="1">
      <alignment vertical="center"/>
      <protection hidden="1"/>
    </xf>
    <xf numFmtId="0" fontId="6" fillId="0" borderId="13" xfId="0" applyFont="1" applyFill="1" applyBorder="1" applyAlignment="1" applyProtection="1">
      <alignment horizontal="left" indent="1"/>
      <protection hidden="1"/>
    </xf>
    <xf numFmtId="41" fontId="29" fillId="33" borderId="12" xfId="42" applyNumberFormat="1" applyFont="1" applyFill="1" applyBorder="1" applyAlignment="1" applyProtection="1">
      <alignment/>
      <protection locked="0"/>
    </xf>
    <xf numFmtId="41" fontId="29" fillId="0" borderId="15" xfId="42" applyNumberFormat="1" applyFont="1" applyFill="1" applyBorder="1" applyAlignment="1" applyProtection="1">
      <alignment horizontal="right"/>
      <protection hidden="1"/>
    </xf>
    <xf numFmtId="0" fontId="18" fillId="0" borderId="19" xfId="0" applyFont="1" applyFill="1" applyBorder="1" applyAlignment="1" applyProtection="1">
      <alignment horizontal="center" vertical="top" wrapText="1"/>
      <protection hidden="1"/>
    </xf>
    <xf numFmtId="41" fontId="18" fillId="0" borderId="21" xfId="42" applyNumberFormat="1" applyFont="1" applyFill="1" applyBorder="1" applyAlignment="1" applyProtection="1">
      <alignment horizontal="right"/>
      <protection hidden="1"/>
    </xf>
    <xf numFmtId="0" fontId="25" fillId="0" borderId="0" xfId="0" applyFont="1" applyFill="1" applyAlignment="1" applyProtection="1">
      <alignment/>
      <protection hidden="1"/>
    </xf>
    <xf numFmtId="41" fontId="25" fillId="0" borderId="0" xfId="0" applyNumberFormat="1" applyFont="1" applyFill="1" applyAlignment="1" applyProtection="1">
      <alignment/>
      <protection hidden="1"/>
    </xf>
    <xf numFmtId="0" fontId="25" fillId="0" borderId="0" xfId="0" applyFont="1" applyFill="1" applyAlignment="1" applyProtection="1">
      <alignment horizontal="right"/>
      <protection hidden="1"/>
    </xf>
    <xf numFmtId="0" fontId="27" fillId="0" borderId="0" xfId="0" applyFont="1" applyFill="1" applyAlignment="1" applyProtection="1">
      <alignment horizontal="center"/>
      <protection hidden="1"/>
    </xf>
    <xf numFmtId="0" fontId="30" fillId="0" borderId="0" xfId="0" applyFont="1" applyFill="1" applyAlignment="1" applyProtection="1">
      <alignment horizontal="left"/>
      <protection hidden="1"/>
    </xf>
    <xf numFmtId="0" fontId="2" fillId="0" borderId="0" xfId="0" applyFont="1" applyFill="1" applyAlignment="1" applyProtection="1">
      <alignment horizontal="center"/>
      <protection hidden="1"/>
    </xf>
    <xf numFmtId="41" fontId="27" fillId="0" borderId="0" xfId="42" applyNumberFormat="1" applyFont="1" applyFill="1" applyBorder="1" applyAlignment="1" applyProtection="1">
      <alignment/>
      <protection hidden="1"/>
    </xf>
    <xf numFmtId="0" fontId="25" fillId="0" borderId="0" xfId="0" applyFont="1" applyFill="1" applyBorder="1" applyAlignment="1" applyProtection="1">
      <alignment/>
      <protection hidden="1"/>
    </xf>
    <xf numFmtId="41" fontId="25" fillId="0" borderId="0" xfId="0" applyNumberFormat="1" applyFont="1" applyFill="1" applyBorder="1" applyAlignment="1" applyProtection="1">
      <alignment/>
      <protection hidden="1"/>
    </xf>
    <xf numFmtId="0" fontId="25" fillId="0" borderId="0" xfId="0" applyFont="1" applyFill="1" applyBorder="1" applyAlignment="1" applyProtection="1">
      <alignment horizontal="right"/>
      <protection hidden="1"/>
    </xf>
    <xf numFmtId="0" fontId="25" fillId="0" borderId="0" xfId="0" applyFont="1" applyFill="1" applyBorder="1" applyAlignment="1" applyProtection="1">
      <alignment horizontal="center"/>
      <protection hidden="1"/>
    </xf>
    <xf numFmtId="0" fontId="5" fillId="0" borderId="13" xfId="0" applyFont="1" applyFill="1" applyBorder="1" applyAlignment="1" applyProtection="1">
      <alignment horizontal="left" wrapText="1" indent="1"/>
      <protection hidden="1"/>
    </xf>
    <xf numFmtId="0" fontId="6" fillId="0" borderId="13" xfId="0" applyFont="1" applyFill="1" applyBorder="1" applyAlignment="1" applyProtection="1">
      <alignment horizontal="left" wrapText="1" indent="1"/>
      <protection hidden="1"/>
    </xf>
    <xf numFmtId="41" fontId="24" fillId="0" borderId="10" xfId="42" applyNumberFormat="1" applyFont="1" applyFill="1" applyBorder="1" applyAlignment="1" applyProtection="1">
      <alignment horizontal="right" vertical="center"/>
      <protection hidden="1"/>
    </xf>
    <xf numFmtId="0" fontId="2" fillId="0" borderId="13" xfId="0" applyFont="1" applyFill="1" applyBorder="1" applyAlignment="1" applyProtection="1" quotePrefix="1">
      <alignment horizontal="left" indent="1"/>
      <protection hidden="1"/>
    </xf>
    <xf numFmtId="41" fontId="2" fillId="0" borderId="15" xfId="42" applyNumberFormat="1" applyFont="1" applyFill="1" applyBorder="1" applyAlignment="1" applyProtection="1">
      <alignment horizontal="right"/>
      <protection hidden="1"/>
    </xf>
    <xf numFmtId="0" fontId="31" fillId="0" borderId="0" xfId="0" applyFont="1" applyFill="1" applyAlignment="1" applyProtection="1">
      <alignment/>
      <protection hidden="1"/>
    </xf>
    <xf numFmtId="41" fontId="31" fillId="0" borderId="0" xfId="0" applyNumberFormat="1" applyFont="1" applyFill="1" applyAlignment="1" applyProtection="1">
      <alignment horizontal="right"/>
      <protection hidden="1"/>
    </xf>
    <xf numFmtId="0" fontId="13" fillId="0" borderId="0" xfId="0" applyFont="1" applyFill="1" applyBorder="1" applyAlignment="1" applyProtection="1">
      <alignment horizontal="left" vertical="center"/>
      <protection hidden="1"/>
    </xf>
    <xf numFmtId="0" fontId="4" fillId="0" borderId="0" xfId="0" applyFont="1" applyFill="1" applyBorder="1" applyAlignment="1" applyProtection="1" quotePrefix="1">
      <alignment horizontal="left"/>
      <protection hidden="1"/>
    </xf>
    <xf numFmtId="0" fontId="31" fillId="0" borderId="0" xfId="0" applyFont="1" applyFill="1" applyBorder="1" applyAlignment="1" applyProtection="1">
      <alignment/>
      <protection locked="0"/>
    </xf>
    <xf numFmtId="41" fontId="31" fillId="0" borderId="0" xfId="0" applyNumberFormat="1" applyFont="1" applyFill="1" applyBorder="1" applyAlignment="1" applyProtection="1">
      <alignment horizontal="right"/>
      <protection locked="0"/>
    </xf>
    <xf numFmtId="41" fontId="10" fillId="0" borderId="10" xfId="42" applyNumberFormat="1" applyFont="1" applyFill="1" applyBorder="1" applyAlignment="1" applyProtection="1">
      <alignment horizontal="right" vertical="center"/>
      <protection hidden="1"/>
    </xf>
    <xf numFmtId="0" fontId="5" fillId="0" borderId="13" xfId="0" applyFont="1" applyFill="1" applyBorder="1" applyAlignment="1" applyProtection="1" quotePrefix="1">
      <alignment horizontal="left" indent="1"/>
      <protection hidden="1"/>
    </xf>
    <xf numFmtId="41" fontId="5" fillId="0" borderId="15" xfId="42" applyNumberFormat="1" applyFont="1" applyFill="1" applyBorder="1" applyAlignment="1" applyProtection="1">
      <alignment horizontal="right"/>
      <protection hidden="1"/>
    </xf>
    <xf numFmtId="41" fontId="25" fillId="0" borderId="0" xfId="0" applyNumberFormat="1" applyFont="1" applyFill="1" applyBorder="1" applyAlignment="1" applyProtection="1">
      <alignment horizontal="right"/>
      <protection locked="0"/>
    </xf>
    <xf numFmtId="0" fontId="15" fillId="0" borderId="16" xfId="0" applyFont="1" applyFill="1" applyBorder="1" applyAlignment="1" applyProtection="1">
      <alignment horizontal="left" vertical="center"/>
      <protection hidden="1"/>
    </xf>
    <xf numFmtId="41" fontId="11" fillId="0" borderId="10" xfId="42" applyNumberFormat="1" applyFont="1" applyFill="1" applyBorder="1" applyAlignment="1" applyProtection="1">
      <alignment horizontal="right" vertical="center"/>
      <protection hidden="1"/>
    </xf>
    <xf numFmtId="0" fontId="6" fillId="0" borderId="13" xfId="0" applyFont="1" applyFill="1" applyBorder="1" applyAlignment="1" applyProtection="1" quotePrefix="1">
      <alignment horizontal="left" indent="1"/>
      <protection hidden="1"/>
    </xf>
    <xf numFmtId="41" fontId="6" fillId="33" borderId="12" xfId="42" applyNumberFormat="1" applyFont="1" applyFill="1" applyBorder="1" applyAlignment="1" applyProtection="1">
      <alignment horizontal="right"/>
      <protection locked="0"/>
    </xf>
    <xf numFmtId="41" fontId="6" fillId="0" borderId="15" xfId="42" applyNumberFormat="1" applyFont="1" applyFill="1" applyBorder="1" applyAlignment="1" applyProtection="1">
      <alignment horizontal="right"/>
      <protection hidden="1"/>
    </xf>
    <xf numFmtId="41" fontId="25" fillId="0" borderId="0" xfId="0" applyNumberFormat="1" applyFont="1" applyFill="1" applyAlignment="1" applyProtection="1">
      <alignment horizontal="right"/>
      <protection hidden="1"/>
    </xf>
    <xf numFmtId="0" fontId="2" fillId="0" borderId="0" xfId="0" applyFont="1" applyFill="1" applyAlignment="1" applyProtection="1" quotePrefix="1">
      <alignment/>
      <protection hidden="1"/>
    </xf>
    <xf numFmtId="41" fontId="2" fillId="36" borderId="12" xfId="42" applyNumberFormat="1" applyFont="1" applyFill="1" applyBorder="1" applyAlignment="1" applyProtection="1">
      <alignment horizontal="justify" vertical="top" wrapText="1"/>
      <protection hidden="1"/>
    </xf>
    <xf numFmtId="41" fontId="1" fillId="33" borderId="15" xfId="0" applyNumberFormat="1" applyFont="1" applyFill="1" applyBorder="1" applyAlignment="1" applyProtection="1">
      <alignment horizontal="justify" vertical="top" wrapText="1"/>
      <protection hidden="1"/>
    </xf>
    <xf numFmtId="41" fontId="12" fillId="33" borderId="15" xfId="42" applyNumberFormat="1" applyFont="1" applyFill="1" applyBorder="1" applyAlignment="1" applyProtection="1">
      <alignment horizontal="justify" vertical="top" wrapText="1"/>
      <protection hidden="1"/>
    </xf>
    <xf numFmtId="41" fontId="2" fillId="33" borderId="15" xfId="42" applyNumberFormat="1" applyFont="1" applyFill="1" applyBorder="1" applyAlignment="1" applyProtection="1">
      <alignment horizontal="justify" vertical="top" wrapText="1"/>
      <protection hidden="1"/>
    </xf>
    <xf numFmtId="41" fontId="1" fillId="33" borderId="15" xfId="42" applyNumberFormat="1" applyFont="1" applyFill="1" applyBorder="1" applyAlignment="1" applyProtection="1">
      <alignment horizontal="justify" vertical="top" wrapText="1"/>
      <protection hidden="1"/>
    </xf>
    <xf numFmtId="41" fontId="1" fillId="33" borderId="18" xfId="42" applyNumberFormat="1" applyFont="1" applyFill="1" applyBorder="1" applyAlignment="1" applyProtection="1">
      <alignment horizontal="justify" vertical="top" wrapText="1"/>
      <protection hidden="1"/>
    </xf>
    <xf numFmtId="0" fontId="2" fillId="0" borderId="0" xfId="0" applyFont="1" applyFill="1" applyAlignment="1" applyProtection="1">
      <alignment horizontal="centerContinuous"/>
      <protection hidden="1"/>
    </xf>
    <xf numFmtId="0" fontId="3" fillId="0" borderId="0" xfId="0" applyFont="1" applyFill="1" applyAlignment="1" applyProtection="1">
      <alignment horizontal="centerContinuous"/>
      <protection hidden="1"/>
    </xf>
    <xf numFmtId="0" fontId="3" fillId="0" borderId="0" xfId="0" applyFont="1" applyFill="1" applyAlignment="1" applyProtection="1">
      <alignment horizontal="centerContinuous" vertical="top"/>
      <protection hidden="1"/>
    </xf>
    <xf numFmtId="0" fontId="35" fillId="0" borderId="0" xfId="0" applyFont="1" applyFill="1" applyAlignment="1" applyProtection="1">
      <alignment horizontal="centerContinuous" vertical="top"/>
      <protection hidden="1"/>
    </xf>
    <xf numFmtId="41" fontId="2" fillId="0" borderId="15" xfId="42" applyNumberFormat="1" applyFont="1" applyFill="1" applyBorder="1" applyAlignment="1" applyProtection="1">
      <alignment horizontal="justify" vertical="top" wrapText="1"/>
      <protection locked="0"/>
    </xf>
    <xf numFmtId="41" fontId="1" fillId="0" borderId="15" xfId="42" applyNumberFormat="1" applyFont="1" applyFill="1" applyBorder="1" applyAlignment="1" applyProtection="1">
      <alignment horizontal="justify" vertical="top" wrapText="1"/>
      <protection locked="0"/>
    </xf>
    <xf numFmtId="41" fontId="2" fillId="37" borderId="15" xfId="42" applyNumberFormat="1" applyFont="1" applyFill="1" applyBorder="1" applyAlignment="1" applyProtection="1">
      <alignment horizontal="justify" vertical="top" wrapText="1"/>
      <protection locked="0"/>
    </xf>
    <xf numFmtId="41" fontId="2" fillId="0" borderId="12" xfId="42" applyNumberFormat="1" applyFont="1" applyFill="1" applyBorder="1" applyAlignment="1" applyProtection="1">
      <alignment horizontal="justify" vertical="top" wrapText="1"/>
      <protection locked="0"/>
    </xf>
    <xf numFmtId="41" fontId="1" fillId="0" borderId="12" xfId="42" applyNumberFormat="1" applyFont="1" applyFill="1" applyBorder="1" applyAlignment="1" applyProtection="1">
      <alignment horizontal="justify" vertical="top" wrapText="1"/>
      <protection locked="0"/>
    </xf>
    <xf numFmtId="41" fontId="2" fillId="0" borderId="0" xfId="0" applyNumberFormat="1" applyFont="1" applyFill="1" applyAlignment="1" applyProtection="1">
      <alignment horizontal="centerContinuous"/>
      <protection hidden="1"/>
    </xf>
    <xf numFmtId="41" fontId="7" fillId="0" borderId="0" xfId="0" applyNumberFormat="1" applyFont="1" applyFill="1" applyAlignment="1" applyProtection="1">
      <alignment horizontal="centerContinuous"/>
      <protection hidden="1"/>
    </xf>
    <xf numFmtId="0" fontId="36" fillId="0" borderId="0" xfId="0" applyFont="1" applyFill="1" applyAlignment="1" applyProtection="1">
      <alignment horizontal="centerContinuous" vertical="top"/>
      <protection hidden="1"/>
    </xf>
    <xf numFmtId="41" fontId="1" fillId="33" borderId="15" xfId="0" applyNumberFormat="1" applyFont="1" applyFill="1" applyBorder="1" applyAlignment="1" applyProtection="1">
      <alignment horizontal="justify" vertical="top" wrapText="1"/>
      <protection locked="0"/>
    </xf>
    <xf numFmtId="41" fontId="12" fillId="33" borderId="15" xfId="42" applyNumberFormat="1" applyFont="1" applyFill="1" applyBorder="1" applyAlignment="1" applyProtection="1">
      <alignment horizontal="justify" vertical="top" wrapText="1"/>
      <protection locked="0"/>
    </xf>
    <xf numFmtId="14" fontId="12" fillId="0" borderId="11" xfId="0" applyNumberFormat="1" applyFont="1" applyFill="1" applyBorder="1" applyAlignment="1" applyProtection="1">
      <alignment horizontal="center" vertical="center" wrapText="1"/>
      <protection locked="0"/>
    </xf>
    <xf numFmtId="14" fontId="12" fillId="0" borderId="10" xfId="0" applyNumberFormat="1" applyFont="1" applyFill="1" applyBorder="1" applyAlignment="1" applyProtection="1">
      <alignment horizontal="center" vertical="center" wrapText="1"/>
      <protection locked="0"/>
    </xf>
    <xf numFmtId="0" fontId="41" fillId="0" borderId="0" xfId="0" applyFont="1" applyFill="1" applyAlignment="1" applyProtection="1">
      <alignment horizontal="left" vertical="top"/>
      <protection locked="0"/>
    </xf>
    <xf numFmtId="0" fontId="42" fillId="0" borderId="0" xfId="0" applyFont="1" applyFill="1" applyAlignment="1" applyProtection="1">
      <alignment/>
      <protection locked="0"/>
    </xf>
    <xf numFmtId="0" fontId="43" fillId="0" borderId="0" xfId="0" applyFont="1" applyFill="1" applyAlignment="1" applyProtection="1">
      <alignment/>
      <protection locked="0"/>
    </xf>
    <xf numFmtId="180" fontId="42" fillId="0" borderId="0" xfId="42" applyNumberFormat="1" applyFont="1" applyFill="1" applyAlignment="1" applyProtection="1">
      <alignment/>
      <protection locked="0"/>
    </xf>
    <xf numFmtId="0" fontId="42" fillId="0" borderId="0" xfId="0" applyFont="1" applyFill="1" applyAlignment="1" applyProtection="1">
      <alignment horizontal="left" vertical="top"/>
      <protection locked="0"/>
    </xf>
    <xf numFmtId="41" fontId="44" fillId="0" borderId="0" xfId="0" applyNumberFormat="1" applyFont="1" applyFill="1" applyAlignment="1" applyProtection="1">
      <alignment/>
      <protection locked="0"/>
    </xf>
    <xf numFmtId="0" fontId="44" fillId="0" borderId="0" xfId="0" applyFont="1" applyFill="1" applyAlignment="1" applyProtection="1">
      <alignment/>
      <protection locked="0"/>
    </xf>
    <xf numFmtId="0" fontId="45" fillId="0" borderId="0" xfId="0" applyFont="1" applyFill="1" applyAlignment="1" applyProtection="1">
      <alignment/>
      <protection locked="0"/>
    </xf>
    <xf numFmtId="180" fontId="45" fillId="0" borderId="0" xfId="42" applyNumberFormat="1" applyFont="1" applyFill="1" applyAlignment="1" applyProtection="1">
      <alignment/>
      <protection locked="0"/>
    </xf>
    <xf numFmtId="0" fontId="43" fillId="0" borderId="0" xfId="0" applyFont="1" applyFill="1" applyAlignment="1" applyProtection="1">
      <alignment horizontal="centerContinuous" vertical="top"/>
      <protection locked="0"/>
    </xf>
    <xf numFmtId="0" fontId="43" fillId="0" borderId="0" xfId="0" applyFont="1" applyFill="1" applyAlignment="1" applyProtection="1">
      <alignment horizontal="centerContinuous"/>
      <protection locked="0"/>
    </xf>
    <xf numFmtId="3" fontId="44" fillId="0" borderId="0" xfId="0" applyNumberFormat="1" applyFont="1" applyFill="1" applyAlignment="1" applyProtection="1">
      <alignment horizontal="centerContinuous"/>
      <protection hidden="1"/>
    </xf>
    <xf numFmtId="41" fontId="44" fillId="0" borderId="0" xfId="0" applyNumberFormat="1" applyFont="1" applyFill="1" applyAlignment="1" applyProtection="1">
      <alignment horizontal="centerContinuous"/>
      <protection hidden="1"/>
    </xf>
    <xf numFmtId="0" fontId="43" fillId="0" borderId="0" xfId="0" applyFont="1" applyFill="1" applyAlignment="1" applyProtection="1">
      <alignment horizontal="right" wrapText="1"/>
      <protection locked="0"/>
    </xf>
    <xf numFmtId="180" fontId="43" fillId="0" borderId="0" xfId="42" applyNumberFormat="1" applyFont="1" applyFill="1" applyAlignment="1" applyProtection="1">
      <alignment horizontal="right" wrapText="1"/>
      <protection locked="0"/>
    </xf>
    <xf numFmtId="0" fontId="43" fillId="0" borderId="0" xfId="0" applyFont="1" applyFill="1" applyAlignment="1" applyProtection="1">
      <alignment horizontal="left" vertical="top"/>
      <protection locked="0"/>
    </xf>
    <xf numFmtId="41" fontId="42" fillId="0" borderId="0" xfId="0" applyNumberFormat="1" applyFont="1" applyFill="1" applyAlignment="1" applyProtection="1">
      <alignment/>
      <protection locked="0"/>
    </xf>
    <xf numFmtId="41" fontId="43" fillId="0" borderId="0" xfId="0" applyNumberFormat="1" applyFont="1" applyFill="1" applyAlignment="1" applyProtection="1">
      <alignment horizontal="right"/>
      <protection locked="0"/>
    </xf>
    <xf numFmtId="180" fontId="43" fillId="0" borderId="0" xfId="42" applyNumberFormat="1" applyFont="1" applyFill="1" applyAlignment="1" applyProtection="1">
      <alignment/>
      <protection locked="0"/>
    </xf>
    <xf numFmtId="0" fontId="41" fillId="0" borderId="22" xfId="0" applyFont="1" applyFill="1" applyBorder="1" applyAlignment="1" applyProtection="1">
      <alignment horizontal="left" wrapText="1"/>
      <protection locked="0"/>
    </xf>
    <xf numFmtId="0" fontId="41" fillId="0" borderId="23" xfId="0" applyFont="1" applyFill="1" applyBorder="1" applyAlignment="1" applyProtection="1">
      <alignment horizontal="center" wrapText="1"/>
      <protection locked="0"/>
    </xf>
    <xf numFmtId="49" fontId="47" fillId="0" borderId="23" xfId="0" applyNumberFormat="1" applyFont="1" applyFill="1" applyBorder="1" applyAlignment="1" applyProtection="1">
      <alignment horizontal="center" wrapText="1"/>
      <protection locked="0"/>
    </xf>
    <xf numFmtId="41" fontId="41" fillId="0" borderId="23" xfId="0" applyNumberFormat="1" applyFont="1" applyFill="1" applyBorder="1" applyAlignment="1" applyProtection="1">
      <alignment horizontal="center" wrapText="1"/>
      <protection hidden="1"/>
    </xf>
    <xf numFmtId="41" fontId="41" fillId="0" borderId="24" xfId="42" applyNumberFormat="1" applyFont="1" applyFill="1" applyBorder="1" applyAlignment="1" applyProtection="1">
      <alignment horizontal="center" wrapText="1"/>
      <protection hidden="1"/>
    </xf>
    <xf numFmtId="0" fontId="41" fillId="0" borderId="13" xfId="0" applyFont="1" applyFill="1" applyBorder="1" applyAlignment="1" applyProtection="1">
      <alignment horizontal="left" wrapText="1"/>
      <protection locked="0"/>
    </xf>
    <xf numFmtId="0" fontId="41" fillId="0" borderId="12" xfId="0" applyFont="1" applyFill="1" applyBorder="1" applyAlignment="1" applyProtection="1">
      <alignment horizontal="center" wrapText="1"/>
      <protection locked="0"/>
    </xf>
    <xf numFmtId="49" fontId="43" fillId="0" borderId="12" xfId="0" applyNumberFormat="1" applyFont="1" applyFill="1" applyBorder="1" applyAlignment="1" applyProtection="1">
      <alignment horizontal="center" wrapText="1"/>
      <protection locked="0"/>
    </xf>
    <xf numFmtId="41" fontId="41" fillId="0" borderId="12" xfId="42" applyNumberFormat="1" applyFont="1" applyFill="1" applyBorder="1" applyAlignment="1" applyProtection="1">
      <alignment horizontal="center" wrapText="1"/>
      <protection hidden="1"/>
    </xf>
    <xf numFmtId="41" fontId="41" fillId="0" borderId="15" xfId="42" applyNumberFormat="1" applyFont="1" applyFill="1" applyBorder="1" applyAlignment="1" applyProtection="1">
      <alignment horizontal="center" wrapText="1"/>
      <protection hidden="1"/>
    </xf>
    <xf numFmtId="0" fontId="42" fillId="0" borderId="12" xfId="0" applyFont="1" applyFill="1" applyBorder="1" applyAlignment="1" applyProtection="1">
      <alignment horizontal="center" wrapText="1"/>
      <protection locked="0"/>
    </xf>
    <xf numFmtId="41" fontId="42" fillId="0" borderId="12" xfId="42" applyNumberFormat="1" applyFont="1" applyFill="1" applyBorder="1" applyAlignment="1" applyProtection="1">
      <alignment horizontal="center" wrapText="1"/>
      <protection hidden="1"/>
    </xf>
    <xf numFmtId="41" fontId="42" fillId="0" borderId="15" xfId="42" applyNumberFormat="1" applyFont="1" applyFill="1" applyBorder="1" applyAlignment="1" applyProtection="1">
      <alignment horizontal="center" wrapText="1"/>
      <protection hidden="1"/>
    </xf>
    <xf numFmtId="0" fontId="42" fillId="0" borderId="13" xfId="0" applyFont="1" applyFill="1" applyBorder="1" applyAlignment="1" applyProtection="1">
      <alignment horizontal="left" wrapText="1"/>
      <protection locked="0"/>
    </xf>
    <xf numFmtId="49" fontId="47" fillId="0" borderId="12" xfId="0" applyNumberFormat="1" applyFont="1" applyFill="1" applyBorder="1" applyAlignment="1" applyProtection="1">
      <alignment horizontal="center" wrapText="1"/>
      <protection locked="0"/>
    </xf>
    <xf numFmtId="0" fontId="48" fillId="0" borderId="13" xfId="101" applyFont="1" applyFill="1" applyBorder="1" applyAlignment="1" applyProtection="1">
      <alignment horizontal="left" wrapText="1"/>
      <protection locked="0"/>
    </xf>
    <xf numFmtId="0" fontId="41" fillId="0" borderId="0" xfId="0" applyFont="1" applyFill="1" applyAlignment="1" applyProtection="1">
      <alignment/>
      <protection locked="0"/>
    </xf>
    <xf numFmtId="180" fontId="41" fillId="0" borderId="0" xfId="42" applyNumberFormat="1" applyFont="1" applyFill="1" applyAlignment="1" applyProtection="1">
      <alignment/>
      <protection locked="0"/>
    </xf>
    <xf numFmtId="49" fontId="44" fillId="0" borderId="12" xfId="0" applyNumberFormat="1" applyFont="1" applyFill="1" applyBorder="1" applyAlignment="1" applyProtection="1">
      <alignment horizontal="center" wrapText="1"/>
      <protection locked="0"/>
    </xf>
    <xf numFmtId="0" fontId="42" fillId="0" borderId="17" xfId="0" applyFont="1" applyFill="1" applyBorder="1" applyAlignment="1" applyProtection="1">
      <alignment horizontal="left" wrapText="1"/>
      <protection locked="0"/>
    </xf>
    <xf numFmtId="0" fontId="42" fillId="0" borderId="14" xfId="0" applyFont="1" applyFill="1" applyBorder="1" applyAlignment="1" applyProtection="1">
      <alignment horizontal="center" wrapText="1"/>
      <protection locked="0"/>
    </xf>
    <xf numFmtId="49" fontId="43" fillId="0" borderId="14" xfId="0" applyNumberFormat="1" applyFont="1" applyFill="1" applyBorder="1" applyAlignment="1" applyProtection="1">
      <alignment horizontal="center" wrapText="1"/>
      <protection locked="0"/>
    </xf>
    <xf numFmtId="41" fontId="42" fillId="0" borderId="14" xfId="42" applyNumberFormat="1" applyFont="1" applyFill="1" applyBorder="1" applyAlignment="1" applyProtection="1">
      <alignment horizontal="center" wrapText="1"/>
      <protection hidden="1"/>
    </xf>
    <xf numFmtId="41" fontId="42" fillId="0" borderId="18" xfId="42" applyNumberFormat="1" applyFont="1" applyFill="1" applyBorder="1" applyAlignment="1" applyProtection="1">
      <alignment horizontal="center" wrapText="1"/>
      <protection hidden="1"/>
    </xf>
    <xf numFmtId="0" fontId="41" fillId="0" borderId="0" xfId="0" applyFont="1" applyFill="1" applyBorder="1" applyAlignment="1" applyProtection="1">
      <alignment horizontal="left" wrapText="1"/>
      <protection locked="0"/>
    </xf>
    <xf numFmtId="0" fontId="41" fillId="0" borderId="0" xfId="0" applyFont="1" applyFill="1" applyBorder="1" applyAlignment="1" applyProtection="1">
      <alignment horizontal="center" wrapText="1"/>
      <protection locked="0"/>
    </xf>
    <xf numFmtId="49" fontId="47" fillId="0" borderId="0" xfId="0" applyNumberFormat="1" applyFont="1" applyFill="1" applyBorder="1" applyAlignment="1" applyProtection="1">
      <alignment horizontal="center" wrapText="1"/>
      <protection locked="0"/>
    </xf>
    <xf numFmtId="41" fontId="42" fillId="0" borderId="0" xfId="42" applyNumberFormat="1" applyFont="1" applyFill="1" applyBorder="1" applyAlignment="1" applyProtection="1">
      <alignment horizontal="center" wrapText="1"/>
      <protection hidden="1"/>
    </xf>
    <xf numFmtId="41" fontId="43" fillId="0" borderId="0" xfId="0" applyNumberFormat="1" applyFont="1" applyFill="1" applyAlignment="1" applyProtection="1">
      <alignment/>
      <protection locked="0"/>
    </xf>
    <xf numFmtId="41" fontId="41" fillId="0" borderId="23" xfId="42" applyNumberFormat="1" applyFont="1" applyFill="1" applyBorder="1" applyAlignment="1" applyProtection="1">
      <alignment horizontal="center" wrapText="1"/>
      <protection hidden="1"/>
    </xf>
    <xf numFmtId="0" fontId="43" fillId="0" borderId="13" xfId="0" applyFont="1" applyFill="1" applyBorder="1" applyAlignment="1" applyProtection="1">
      <alignment horizontal="left" wrapText="1"/>
      <protection locked="0"/>
    </xf>
    <xf numFmtId="0" fontId="43" fillId="0" borderId="12" xfId="0" applyFont="1" applyFill="1" applyBorder="1" applyAlignment="1" applyProtection="1">
      <alignment horizontal="center" wrapText="1"/>
      <protection locked="0"/>
    </xf>
    <xf numFmtId="41" fontId="43" fillId="0" borderId="12" xfId="42" applyNumberFormat="1" applyFont="1" applyFill="1" applyBorder="1" applyAlignment="1" applyProtection="1">
      <alignment horizontal="center" wrapText="1"/>
      <protection hidden="1"/>
    </xf>
    <xf numFmtId="41" fontId="43" fillId="0" borderId="15" xfId="42" applyNumberFormat="1" applyFont="1" applyFill="1" applyBorder="1" applyAlignment="1" applyProtection="1">
      <alignment horizontal="center" wrapText="1"/>
      <protection hidden="1"/>
    </xf>
    <xf numFmtId="0" fontId="49" fillId="0" borderId="13" xfId="101" applyFont="1" applyFill="1" applyBorder="1" applyAlignment="1" applyProtection="1">
      <alignment horizontal="left" wrapText="1"/>
      <protection locked="0"/>
    </xf>
    <xf numFmtId="0" fontId="42" fillId="0" borderId="25" xfId="0" applyFont="1" applyFill="1" applyBorder="1" applyAlignment="1" applyProtection="1">
      <alignment horizontal="left" wrapText="1"/>
      <protection locked="0"/>
    </xf>
    <xf numFmtId="0" fontId="42" fillId="0" borderId="26" xfId="0" applyFont="1" applyFill="1" applyBorder="1" applyAlignment="1" applyProtection="1">
      <alignment horizontal="center" wrapText="1"/>
      <protection locked="0"/>
    </xf>
    <xf numFmtId="49" fontId="43" fillId="0" borderId="26" xfId="0" applyNumberFormat="1" applyFont="1" applyFill="1" applyBorder="1" applyAlignment="1" applyProtection="1">
      <alignment horizontal="center" wrapText="1"/>
      <protection locked="0"/>
    </xf>
    <xf numFmtId="41" fontId="42" fillId="0" borderId="26" xfId="42" applyNumberFormat="1" applyFont="1" applyFill="1" applyBorder="1" applyAlignment="1" applyProtection="1">
      <alignment horizontal="center" wrapText="1"/>
      <protection hidden="1"/>
    </xf>
    <xf numFmtId="41" fontId="42" fillId="0" borderId="27" xfId="42" applyNumberFormat="1" applyFont="1" applyFill="1" applyBorder="1" applyAlignment="1" applyProtection="1">
      <alignment horizontal="center" wrapText="1"/>
      <protection hidden="1"/>
    </xf>
    <xf numFmtId="41" fontId="41" fillId="0" borderId="14" xfId="42" applyNumberFormat="1" applyFont="1" applyFill="1" applyBorder="1" applyAlignment="1" applyProtection="1">
      <alignment horizontal="center" wrapText="1"/>
      <protection hidden="1"/>
    </xf>
    <xf numFmtId="0" fontId="41" fillId="0" borderId="28" xfId="0" applyFont="1" applyFill="1" applyBorder="1" applyAlignment="1" applyProtection="1">
      <alignment horizontal="left" wrapText="1"/>
      <protection locked="0"/>
    </xf>
    <xf numFmtId="0" fontId="42" fillId="0" borderId="28" xfId="0" applyFont="1" applyFill="1" applyBorder="1" applyAlignment="1" applyProtection="1">
      <alignment horizontal="center" wrapText="1"/>
      <protection locked="0"/>
    </xf>
    <xf numFmtId="49" fontId="43" fillId="0" borderId="28" xfId="0" applyNumberFormat="1" applyFont="1" applyFill="1" applyBorder="1" applyAlignment="1" applyProtection="1">
      <alignment horizontal="center" wrapText="1"/>
      <protection locked="0"/>
    </xf>
    <xf numFmtId="41" fontId="42" fillId="0" borderId="28" xfId="0" applyNumberFormat="1" applyFont="1" applyFill="1" applyBorder="1" applyAlignment="1" applyProtection="1">
      <alignment horizontal="center" wrapText="1"/>
      <protection hidden="1"/>
    </xf>
    <xf numFmtId="0" fontId="42" fillId="0" borderId="0" xfId="0" applyFont="1" applyFill="1" applyBorder="1" applyAlignment="1" applyProtection="1">
      <alignment horizontal="center" wrapText="1"/>
      <protection locked="0"/>
    </xf>
    <xf numFmtId="49" fontId="43" fillId="0" borderId="0" xfId="0" applyNumberFormat="1" applyFont="1" applyFill="1" applyBorder="1" applyAlignment="1" applyProtection="1">
      <alignment horizontal="center" wrapText="1"/>
      <protection locked="0"/>
    </xf>
    <xf numFmtId="41" fontId="42" fillId="0" borderId="0" xfId="0" applyNumberFormat="1" applyFont="1" applyFill="1" applyBorder="1" applyAlignment="1" applyProtection="1">
      <alignment horizontal="center" wrapText="1"/>
      <protection hidden="1"/>
    </xf>
    <xf numFmtId="0" fontId="42" fillId="0" borderId="0" xfId="0" applyFont="1" applyFill="1" applyBorder="1" applyAlignment="1" applyProtection="1">
      <alignment/>
      <protection locked="0"/>
    </xf>
    <xf numFmtId="180" fontId="42" fillId="0" borderId="0" xfId="42" applyNumberFormat="1" applyFont="1" applyFill="1" applyBorder="1" applyAlignment="1" applyProtection="1">
      <alignment/>
      <protection locked="0"/>
    </xf>
    <xf numFmtId="0" fontId="42" fillId="0" borderId="0" xfId="0" applyFont="1" applyFill="1" applyAlignment="1" applyProtection="1">
      <alignment/>
      <protection locked="0"/>
    </xf>
    <xf numFmtId="180" fontId="42" fillId="0" borderId="0" xfId="42" applyNumberFormat="1" applyFont="1" applyFill="1" applyAlignment="1" applyProtection="1">
      <alignment/>
      <protection locked="0"/>
    </xf>
    <xf numFmtId="0" fontId="42" fillId="0" borderId="13" xfId="0" applyFont="1" applyFill="1" applyBorder="1" applyAlignment="1" applyProtection="1">
      <alignment horizontal="justify" wrapText="1"/>
      <protection locked="0"/>
    </xf>
    <xf numFmtId="0" fontId="42" fillId="0" borderId="0" xfId="0" applyFont="1" applyFill="1" applyAlignment="1" applyProtection="1">
      <alignment horizontal="center"/>
      <protection locked="0"/>
    </xf>
    <xf numFmtId="180" fontId="42" fillId="0" borderId="0" xfId="42" applyNumberFormat="1" applyFont="1" applyFill="1" applyAlignment="1" applyProtection="1">
      <alignment horizontal="center"/>
      <protection locked="0"/>
    </xf>
    <xf numFmtId="0" fontId="41" fillId="0" borderId="25" xfId="0" applyFont="1" applyFill="1" applyBorder="1" applyAlignment="1" applyProtection="1">
      <alignment horizontal="left" wrapText="1"/>
      <protection locked="0"/>
    </xf>
    <xf numFmtId="0" fontId="41" fillId="0" borderId="26" xfId="0" applyFont="1" applyFill="1" applyBorder="1" applyAlignment="1" applyProtection="1">
      <alignment horizontal="center" wrapText="1"/>
      <protection locked="0"/>
    </xf>
    <xf numFmtId="49" fontId="47" fillId="0" borderId="26" xfId="0" applyNumberFormat="1" applyFont="1" applyFill="1" applyBorder="1" applyAlignment="1" applyProtection="1">
      <alignment horizontal="center" wrapText="1"/>
      <protection locked="0"/>
    </xf>
    <xf numFmtId="41" fontId="41" fillId="0" borderId="27" xfId="42" applyNumberFormat="1" applyFont="1" applyFill="1" applyBorder="1" applyAlignment="1" applyProtection="1">
      <alignment horizontal="center" wrapText="1"/>
      <protection hidden="1"/>
    </xf>
    <xf numFmtId="0" fontId="41" fillId="0" borderId="17" xfId="0" applyFont="1" applyFill="1" applyBorder="1" applyAlignment="1" applyProtection="1">
      <alignment horizontal="left" wrapText="1"/>
      <protection locked="0"/>
    </xf>
    <xf numFmtId="0" fontId="41" fillId="0" borderId="14" xfId="0" applyFont="1" applyFill="1" applyBorder="1" applyAlignment="1" applyProtection="1">
      <alignment horizontal="center" wrapText="1"/>
      <protection locked="0"/>
    </xf>
    <xf numFmtId="49" fontId="47" fillId="0" borderId="14" xfId="0" applyNumberFormat="1" applyFont="1" applyFill="1" applyBorder="1" applyAlignment="1" applyProtection="1">
      <alignment horizontal="center" wrapText="1"/>
      <protection locked="0"/>
    </xf>
    <xf numFmtId="41" fontId="41" fillId="0" borderId="18" xfId="42" applyNumberFormat="1" applyFont="1" applyFill="1" applyBorder="1" applyAlignment="1" applyProtection="1">
      <alignment horizontal="center" wrapText="1"/>
      <protection hidden="1"/>
    </xf>
    <xf numFmtId="0" fontId="50" fillId="0" borderId="0" xfId="0" applyFont="1" applyAlignment="1">
      <alignment horizontal="center"/>
    </xf>
    <xf numFmtId="0" fontId="51" fillId="0" borderId="0" xfId="0" applyFont="1" applyAlignment="1">
      <alignment/>
    </xf>
    <xf numFmtId="180" fontId="51" fillId="0" borderId="0" xfId="42" applyNumberFormat="1" applyFont="1" applyAlignment="1">
      <alignment/>
    </xf>
    <xf numFmtId="0" fontId="50" fillId="0" borderId="29" xfId="0" applyFont="1" applyBorder="1" applyAlignment="1">
      <alignment horizontal="center" vertical="center"/>
    </xf>
    <xf numFmtId="0" fontId="51" fillId="0" borderId="0" xfId="0" applyFont="1" applyAlignment="1">
      <alignment vertical="center"/>
    </xf>
    <xf numFmtId="0" fontId="50" fillId="0" borderId="0" xfId="0" applyFont="1" applyBorder="1" applyAlignment="1">
      <alignment horizontal="center" vertical="center"/>
    </xf>
    <xf numFmtId="180" fontId="50" fillId="0" borderId="29" xfId="42" applyNumberFormat="1" applyFont="1" applyBorder="1" applyAlignment="1">
      <alignment horizontal="center" vertical="center"/>
    </xf>
    <xf numFmtId="180" fontId="51" fillId="0" borderId="0" xfId="42" applyNumberFormat="1" applyFont="1" applyAlignment="1">
      <alignment vertical="center"/>
    </xf>
    <xf numFmtId="180" fontId="50" fillId="0" borderId="0" xfId="42" applyNumberFormat="1" applyFont="1" applyBorder="1" applyAlignment="1">
      <alignment horizontal="center" vertical="center"/>
    </xf>
    <xf numFmtId="0" fontId="41" fillId="0" borderId="30" xfId="0" applyFont="1" applyFill="1" applyBorder="1" applyAlignment="1" applyProtection="1" quotePrefix="1">
      <alignment horizontal="center"/>
      <protection hidden="1"/>
    </xf>
    <xf numFmtId="0" fontId="47" fillId="0" borderId="30" xfId="0" applyFont="1" applyFill="1" applyBorder="1" applyAlignment="1" applyProtection="1">
      <alignment horizontal="center"/>
      <protection locked="0"/>
    </xf>
    <xf numFmtId="0" fontId="50" fillId="0" borderId="0" xfId="0" applyFont="1" applyAlignment="1">
      <alignment/>
    </xf>
    <xf numFmtId="180" fontId="50" fillId="0" borderId="0" xfId="42" applyNumberFormat="1" applyFont="1" applyAlignment="1">
      <alignment/>
    </xf>
    <xf numFmtId="180" fontId="50" fillId="0" borderId="0" xfId="42" applyNumberFormat="1" applyFont="1" applyBorder="1" applyAlignment="1">
      <alignment/>
    </xf>
    <xf numFmtId="0" fontId="42" fillId="0" borderId="31" xfId="0" applyFont="1" applyFill="1" applyBorder="1" applyAlignment="1" applyProtection="1" quotePrefix="1">
      <alignment horizontal="center"/>
      <protection hidden="1"/>
    </xf>
    <xf numFmtId="0" fontId="43" fillId="0" borderId="31" xfId="0" applyFont="1" applyFill="1" applyBorder="1" applyAlignment="1" applyProtection="1">
      <alignment horizontal="center"/>
      <protection locked="0"/>
    </xf>
    <xf numFmtId="180" fontId="51" fillId="0" borderId="0" xfId="42" applyNumberFormat="1" applyFont="1" applyBorder="1" applyAlignment="1">
      <alignment/>
    </xf>
    <xf numFmtId="0" fontId="41" fillId="0" borderId="31" xfId="0" applyFont="1" applyFill="1" applyBorder="1" applyAlignment="1" applyProtection="1">
      <alignment horizontal="center"/>
      <protection hidden="1"/>
    </xf>
    <xf numFmtId="0" fontId="47" fillId="0" borderId="31" xfId="0" applyFont="1" applyFill="1" applyBorder="1" applyAlignment="1" applyProtection="1">
      <alignment horizontal="center"/>
      <protection locked="0"/>
    </xf>
    <xf numFmtId="0" fontId="42" fillId="0" borderId="31" xfId="0" applyFont="1" applyFill="1" applyBorder="1" applyAlignment="1" applyProtection="1">
      <alignment horizontal="center"/>
      <protection hidden="1"/>
    </xf>
    <xf numFmtId="0" fontId="43" fillId="0" borderId="31" xfId="0" applyFont="1" applyFill="1" applyBorder="1" applyAlignment="1" applyProtection="1">
      <alignment horizontal="center"/>
      <protection hidden="1"/>
    </xf>
    <xf numFmtId="0" fontId="53" fillId="0" borderId="0" xfId="0" applyFont="1" applyAlignment="1">
      <alignment/>
    </xf>
    <xf numFmtId="180" fontId="53" fillId="0" borderId="0" xfId="42" applyNumberFormat="1" applyFont="1" applyAlignment="1">
      <alignment/>
    </xf>
    <xf numFmtId="180" fontId="53" fillId="0" borderId="0" xfId="42" applyNumberFormat="1" applyFont="1" applyBorder="1" applyAlignment="1">
      <alignment/>
    </xf>
    <xf numFmtId="0" fontId="41" fillId="0" borderId="32" xfId="0" applyFont="1" applyFill="1" applyBorder="1" applyAlignment="1" applyProtection="1">
      <alignment horizontal="center"/>
      <protection hidden="1"/>
    </xf>
    <xf numFmtId="0" fontId="50" fillId="0" borderId="0" xfId="0" applyFont="1" applyBorder="1" applyAlignment="1">
      <alignment/>
    </xf>
    <xf numFmtId="41" fontId="50" fillId="0" borderId="0" xfId="0" applyNumberFormat="1" applyFont="1" applyBorder="1" applyAlignment="1">
      <alignment/>
    </xf>
    <xf numFmtId="41" fontId="51" fillId="0" borderId="0" xfId="0" applyNumberFormat="1" applyFont="1" applyAlignment="1">
      <alignment/>
    </xf>
    <xf numFmtId="0" fontId="50" fillId="0" borderId="0" xfId="0" applyFont="1" applyAlignment="1">
      <alignment horizontal="left"/>
    </xf>
    <xf numFmtId="0" fontId="50" fillId="0" borderId="0" xfId="0" applyFont="1" applyAlignment="1">
      <alignment/>
    </xf>
    <xf numFmtId="43" fontId="51" fillId="0" borderId="0" xfId="0" applyNumberFormat="1" applyFont="1" applyAlignment="1">
      <alignment/>
    </xf>
    <xf numFmtId="0" fontId="50" fillId="0" borderId="0" xfId="0" applyFont="1" applyFill="1" applyAlignment="1" applyProtection="1">
      <alignment horizontal="left" vertical="top"/>
      <protection locked="0"/>
    </xf>
    <xf numFmtId="0" fontId="51" fillId="0" borderId="0" xfId="0" applyFont="1" applyFill="1" applyAlignment="1" applyProtection="1">
      <alignment/>
      <protection locked="0"/>
    </xf>
    <xf numFmtId="0" fontId="53" fillId="0" borderId="0" xfId="0" applyFont="1" applyFill="1" applyAlignment="1" applyProtection="1">
      <alignment/>
      <protection locked="0"/>
    </xf>
    <xf numFmtId="180" fontId="51" fillId="0" borderId="0" xfId="42" applyNumberFormat="1" applyFont="1" applyFill="1" applyAlignment="1" applyProtection="1">
      <alignment/>
      <protection locked="0"/>
    </xf>
    <xf numFmtId="0" fontId="50" fillId="0" borderId="0" xfId="0" applyFont="1" applyFill="1" applyAlignment="1" applyProtection="1">
      <alignment horizontal="centerContinuous" vertical="top"/>
      <protection locked="0"/>
    </xf>
    <xf numFmtId="0" fontId="54" fillId="0" borderId="0" xfId="0" applyFont="1" applyFill="1" applyAlignment="1" applyProtection="1">
      <alignment horizontal="centerContinuous"/>
      <protection locked="0"/>
    </xf>
    <xf numFmtId="0" fontId="55" fillId="0" borderId="0" xfId="0" applyFont="1" applyFill="1" applyAlignment="1" applyProtection="1">
      <alignment horizontal="centerContinuous"/>
      <protection locked="0"/>
    </xf>
    <xf numFmtId="0" fontId="52" fillId="0" borderId="16" xfId="0" applyFont="1" applyFill="1" applyBorder="1" applyAlignment="1" applyProtection="1">
      <alignment horizontal="center" vertical="center" wrapText="1"/>
      <protection locked="0"/>
    </xf>
    <xf numFmtId="0" fontId="52" fillId="0" borderId="10" xfId="0" applyFont="1" applyFill="1" applyBorder="1" applyAlignment="1" applyProtection="1">
      <alignment horizontal="center" vertical="center" wrapText="1"/>
      <protection locked="0"/>
    </xf>
    <xf numFmtId="41" fontId="52" fillId="0" borderId="10" xfId="0" applyNumberFormat="1" applyFont="1" applyFill="1" applyBorder="1" applyAlignment="1" applyProtection="1">
      <alignment horizontal="center" vertical="center" wrapText="1"/>
      <protection locked="0"/>
    </xf>
    <xf numFmtId="41" fontId="52" fillId="0" borderId="11" xfId="0" applyNumberFormat="1" applyFont="1" applyFill="1" applyBorder="1" applyAlignment="1" applyProtection="1">
      <alignment horizontal="center" vertical="center" wrapText="1"/>
      <protection locked="0"/>
    </xf>
    <xf numFmtId="41" fontId="55" fillId="0" borderId="0" xfId="0" applyNumberFormat="1" applyFont="1" applyFill="1" applyAlignment="1" applyProtection="1">
      <alignment horizontal="centerContinuous"/>
      <protection locked="0"/>
    </xf>
    <xf numFmtId="41" fontId="53" fillId="0" borderId="0" xfId="0" applyNumberFormat="1" applyFont="1" applyFill="1" applyAlignment="1" applyProtection="1">
      <alignment/>
      <protection locked="0"/>
    </xf>
    <xf numFmtId="0" fontId="52" fillId="0" borderId="16" xfId="0" applyFont="1" applyFill="1" applyBorder="1" applyAlignment="1" applyProtection="1">
      <alignment horizontal="left" vertical="center" wrapText="1"/>
      <protection locked="0"/>
    </xf>
    <xf numFmtId="49" fontId="52" fillId="0" borderId="10" xfId="0" applyNumberFormat="1" applyFont="1" applyFill="1" applyBorder="1" applyAlignment="1" applyProtection="1">
      <alignment horizontal="center" vertical="center" wrapText="1"/>
      <protection locked="0"/>
    </xf>
    <xf numFmtId="41" fontId="52" fillId="0" borderId="10" xfId="0" applyNumberFormat="1" applyFont="1" applyFill="1" applyBorder="1" applyAlignment="1" applyProtection="1">
      <alignment horizontal="center" vertical="center" wrapText="1"/>
      <protection hidden="1"/>
    </xf>
    <xf numFmtId="41" fontId="52" fillId="0" borderId="11" xfId="0" applyNumberFormat="1" applyFont="1" applyFill="1" applyBorder="1" applyAlignment="1" applyProtection="1">
      <alignment horizontal="center" vertical="center" wrapText="1"/>
      <protection hidden="1"/>
    </xf>
    <xf numFmtId="0" fontId="42" fillId="0" borderId="0" xfId="0" applyFont="1" applyAlignment="1">
      <alignment/>
    </xf>
    <xf numFmtId="0" fontId="50" fillId="0" borderId="0" xfId="0" applyFont="1" applyAlignment="1">
      <alignment horizontal="center" wrapText="1"/>
    </xf>
    <xf numFmtId="0" fontId="41" fillId="0" borderId="30" xfId="0" applyFont="1" applyBorder="1" applyAlignment="1">
      <alignment/>
    </xf>
    <xf numFmtId="41" fontId="41" fillId="0" borderId="30" xfId="0" applyNumberFormat="1" applyFont="1" applyBorder="1" applyAlignment="1">
      <alignment/>
    </xf>
    <xf numFmtId="0" fontId="42" fillId="0" borderId="31" xfId="0" applyFont="1" applyBorder="1" applyAlignment="1">
      <alignment/>
    </xf>
    <xf numFmtId="41" fontId="42" fillId="0" borderId="31" xfId="0" applyNumberFormat="1" applyFont="1" applyBorder="1" applyAlignment="1">
      <alignment/>
    </xf>
    <xf numFmtId="0" fontId="41" fillId="0" borderId="31" xfId="0" applyFont="1" applyBorder="1" applyAlignment="1">
      <alignment/>
    </xf>
    <xf numFmtId="41" fontId="41" fillId="0" borderId="31" xfId="0" applyNumberFormat="1" applyFont="1" applyBorder="1" applyAlignment="1">
      <alignment/>
    </xf>
    <xf numFmtId="0" fontId="43" fillId="0" borderId="31" xfId="0" applyFont="1" applyBorder="1" applyAlignment="1">
      <alignment/>
    </xf>
    <xf numFmtId="0" fontId="41" fillId="0" borderId="32" xfId="0" applyFont="1" applyBorder="1" applyAlignment="1">
      <alignment/>
    </xf>
    <xf numFmtId="41" fontId="41" fillId="0" borderId="32" xfId="0" applyNumberFormat="1" applyFont="1" applyBorder="1" applyAlignment="1">
      <alignment/>
    </xf>
    <xf numFmtId="0" fontId="51" fillId="0" borderId="0" xfId="0" applyFont="1" applyFill="1" applyAlignment="1" applyProtection="1">
      <alignment horizontal="left" vertical="top"/>
      <protection locked="0"/>
    </xf>
    <xf numFmtId="0" fontId="50" fillId="0" borderId="0" xfId="0" applyFont="1" applyFill="1" applyAlignment="1" applyProtection="1">
      <alignment/>
      <protection locked="0"/>
    </xf>
    <xf numFmtId="0" fontId="42" fillId="0" borderId="0" xfId="0" applyFont="1" applyAlignment="1">
      <alignment vertical="center"/>
    </xf>
    <xf numFmtId="0" fontId="50" fillId="0" borderId="0" xfId="0" applyFont="1" applyFill="1" applyBorder="1" applyAlignment="1" applyProtection="1">
      <alignment horizontal="center"/>
      <protection hidden="1"/>
    </xf>
    <xf numFmtId="0" fontId="56" fillId="0" borderId="0" xfId="0" applyFont="1" applyAlignment="1">
      <alignment/>
    </xf>
    <xf numFmtId="0" fontId="56" fillId="0" borderId="0" xfId="0" applyFont="1" applyAlignment="1">
      <alignment horizontal="center"/>
    </xf>
    <xf numFmtId="0" fontId="42" fillId="0" borderId="0" xfId="0" applyFont="1" applyFill="1" applyAlignment="1" applyProtection="1">
      <alignment vertical="center"/>
      <protection hidden="1"/>
    </xf>
    <xf numFmtId="0" fontId="43" fillId="0" borderId="0" xfId="0" applyFont="1" applyFill="1" applyAlignment="1" applyProtection="1">
      <alignment vertical="center"/>
      <protection hidden="1"/>
    </xf>
    <xf numFmtId="41" fontId="42" fillId="0" borderId="0" xfId="0" applyNumberFormat="1" applyFont="1" applyFill="1" applyAlignment="1" applyProtection="1">
      <alignment vertical="center"/>
      <protection hidden="1"/>
    </xf>
    <xf numFmtId="180" fontId="42" fillId="0" borderId="0" xfId="42" applyNumberFormat="1" applyFont="1" applyFill="1" applyAlignment="1" applyProtection="1">
      <alignment vertical="center"/>
      <protection hidden="1"/>
    </xf>
    <xf numFmtId="0" fontId="42" fillId="0" borderId="0" xfId="0" applyFont="1" applyFill="1" applyAlignment="1" applyProtection="1">
      <alignment horizontal="centerContinuous" vertical="center"/>
      <protection hidden="1"/>
    </xf>
    <xf numFmtId="0" fontId="43" fillId="0" borderId="0" xfId="0" applyFont="1" applyFill="1" applyAlignment="1" applyProtection="1">
      <alignment horizontal="centerContinuous" vertical="center"/>
      <protection hidden="1"/>
    </xf>
    <xf numFmtId="41" fontId="42" fillId="0" borderId="0" xfId="0" applyNumberFormat="1" applyFont="1" applyFill="1" applyAlignment="1" applyProtection="1">
      <alignment horizontal="centerContinuous" vertical="center"/>
      <protection hidden="1"/>
    </xf>
    <xf numFmtId="0" fontId="47" fillId="0" borderId="0" xfId="0" applyFont="1" applyFill="1" applyAlignment="1" applyProtection="1">
      <alignment horizontal="centerContinuous" vertical="center"/>
      <protection hidden="1"/>
    </xf>
    <xf numFmtId="41" fontId="45" fillId="0" borderId="0" xfId="0" applyNumberFormat="1" applyFont="1" applyFill="1" applyAlignment="1" applyProtection="1">
      <alignment horizontal="centerContinuous" vertical="center"/>
      <protection hidden="1"/>
    </xf>
    <xf numFmtId="41" fontId="43" fillId="0" borderId="0" xfId="0" applyNumberFormat="1" applyFont="1" applyFill="1" applyAlignment="1" applyProtection="1">
      <alignment horizontal="right" vertical="center"/>
      <protection hidden="1"/>
    </xf>
    <xf numFmtId="0" fontId="47" fillId="0" borderId="29" xfId="0" applyFont="1" applyFill="1" applyBorder="1" applyAlignment="1" applyProtection="1">
      <alignment horizontal="center" vertical="center" wrapText="1"/>
      <protection hidden="1"/>
    </xf>
    <xf numFmtId="180" fontId="43" fillId="0" borderId="0" xfId="42" applyNumberFormat="1" applyFont="1" applyFill="1" applyAlignment="1" applyProtection="1">
      <alignment vertical="center"/>
      <protection hidden="1"/>
    </xf>
    <xf numFmtId="0" fontId="41" fillId="0" borderId="13" xfId="0" applyFont="1" applyFill="1" applyBorder="1" applyAlignment="1" applyProtection="1">
      <alignment horizontal="justify" vertical="center" wrapText="1"/>
      <protection hidden="1"/>
    </xf>
    <xf numFmtId="0" fontId="42" fillId="0" borderId="12" xfId="0" applyFont="1" applyFill="1" applyBorder="1" applyAlignment="1" applyProtection="1">
      <alignment horizontal="center" vertical="center" wrapText="1"/>
      <protection hidden="1"/>
    </xf>
    <xf numFmtId="0" fontId="43" fillId="0" borderId="12" xfId="0" applyFont="1" applyFill="1" applyBorder="1" applyAlignment="1" applyProtection="1">
      <alignment horizontal="center" vertical="center" wrapText="1"/>
      <protection hidden="1"/>
    </xf>
    <xf numFmtId="41" fontId="41" fillId="0" borderId="12" xfId="0" applyNumberFormat="1" applyFont="1" applyFill="1" applyBorder="1" applyAlignment="1" applyProtection="1">
      <alignment horizontal="justify" vertical="center" wrapText="1"/>
      <protection hidden="1"/>
    </xf>
    <xf numFmtId="41" fontId="41" fillId="0" borderId="15" xfId="0" applyNumberFormat="1" applyFont="1" applyFill="1" applyBorder="1" applyAlignment="1" applyProtection="1">
      <alignment horizontal="justify" vertical="center" wrapText="1"/>
      <protection hidden="1"/>
    </xf>
    <xf numFmtId="0" fontId="47" fillId="0" borderId="13" xfId="0" applyFont="1" applyFill="1" applyBorder="1" applyAlignment="1" applyProtection="1">
      <alignment horizontal="justify" vertical="center" wrapText="1"/>
      <protection hidden="1"/>
    </xf>
    <xf numFmtId="0" fontId="47" fillId="0" borderId="12" xfId="0" applyFont="1" applyFill="1" applyBorder="1" applyAlignment="1" applyProtection="1" quotePrefix="1">
      <alignment horizontal="center" vertical="center" wrapText="1"/>
      <protection hidden="1"/>
    </xf>
    <xf numFmtId="0" fontId="47" fillId="0" borderId="12" xfId="0" applyFont="1" applyFill="1" applyBorder="1" applyAlignment="1" applyProtection="1">
      <alignment horizontal="center" vertical="center" wrapText="1"/>
      <protection hidden="1"/>
    </xf>
    <xf numFmtId="0" fontId="42" fillId="0" borderId="13" xfId="0" applyFont="1" applyFill="1" applyBorder="1" applyAlignment="1" applyProtection="1">
      <alignment horizontal="justify" vertical="center" wrapText="1"/>
      <protection hidden="1"/>
    </xf>
    <xf numFmtId="43" fontId="42" fillId="0" borderId="0" xfId="42" applyFont="1" applyFill="1" applyAlignment="1" applyProtection="1">
      <alignment vertical="center"/>
      <protection hidden="1"/>
    </xf>
    <xf numFmtId="180" fontId="42" fillId="0" borderId="0" xfId="0" applyNumberFormat="1" applyFont="1" applyFill="1" applyAlignment="1" applyProtection="1">
      <alignment vertical="center"/>
      <protection hidden="1"/>
    </xf>
    <xf numFmtId="0" fontId="42" fillId="0" borderId="13" xfId="0" applyFont="1" applyFill="1" applyBorder="1" applyAlignment="1" applyProtection="1">
      <alignment horizontal="left" vertical="center" wrapText="1"/>
      <protection hidden="1"/>
    </xf>
    <xf numFmtId="0" fontId="41" fillId="0" borderId="12" xfId="0" applyFont="1" applyFill="1" applyBorder="1" applyAlignment="1" applyProtection="1">
      <alignment horizontal="center" vertical="center" wrapText="1"/>
      <protection hidden="1"/>
    </xf>
    <xf numFmtId="0" fontId="41" fillId="0" borderId="17" xfId="0" applyFont="1" applyFill="1" applyBorder="1" applyAlignment="1" applyProtection="1">
      <alignment horizontal="justify" vertical="center" wrapText="1"/>
      <protection hidden="1"/>
    </xf>
    <xf numFmtId="0" fontId="47" fillId="0" borderId="14" xfId="0" applyFont="1" applyFill="1" applyBorder="1" applyAlignment="1" applyProtection="1">
      <alignment horizontal="center" vertical="center" wrapText="1"/>
      <protection hidden="1"/>
    </xf>
    <xf numFmtId="0" fontId="43" fillId="0" borderId="14" xfId="0" applyFont="1" applyFill="1" applyBorder="1" applyAlignment="1" applyProtection="1">
      <alignment horizontal="center" vertical="center" wrapText="1"/>
      <protection hidden="1"/>
    </xf>
    <xf numFmtId="0" fontId="41" fillId="0" borderId="0" xfId="0" applyFont="1" applyFill="1" applyBorder="1" applyAlignment="1" applyProtection="1">
      <alignment horizontal="justify" vertical="center" wrapText="1"/>
      <protection hidden="1"/>
    </xf>
    <xf numFmtId="0" fontId="47" fillId="0" borderId="0" xfId="0" applyFont="1" applyFill="1" applyBorder="1" applyAlignment="1" applyProtection="1">
      <alignment horizontal="center" vertical="center" wrapText="1"/>
      <protection hidden="1"/>
    </xf>
    <xf numFmtId="0" fontId="43" fillId="0" borderId="0" xfId="0" applyFont="1" applyFill="1" applyBorder="1" applyAlignment="1" applyProtection="1">
      <alignment horizontal="center" vertical="center" wrapText="1"/>
      <protection hidden="1"/>
    </xf>
    <xf numFmtId="41" fontId="41" fillId="0" borderId="0" xfId="42" applyNumberFormat="1" applyFont="1" applyFill="1" applyBorder="1" applyAlignment="1" applyProtection="1">
      <alignment horizontal="justify" vertical="center" wrapText="1"/>
      <protection hidden="1"/>
    </xf>
    <xf numFmtId="0" fontId="42" fillId="0" borderId="0" xfId="0" applyFont="1" applyFill="1" applyAlignment="1" applyProtection="1">
      <alignment horizontal="left" vertical="center"/>
      <protection hidden="1"/>
    </xf>
    <xf numFmtId="0" fontId="41" fillId="0" borderId="0" xfId="0" applyFont="1" applyFill="1" applyAlignment="1" applyProtection="1">
      <alignment vertical="center"/>
      <protection hidden="1"/>
    </xf>
    <xf numFmtId="0" fontId="50" fillId="0" borderId="0" xfId="0" applyFont="1" applyFill="1" applyAlignment="1" applyProtection="1">
      <alignment horizontal="left" vertical="center"/>
      <protection hidden="1"/>
    </xf>
    <xf numFmtId="0" fontId="51" fillId="0" borderId="0" xfId="0" applyFont="1" applyFill="1" applyAlignment="1" applyProtection="1">
      <alignment vertical="center"/>
      <protection hidden="1"/>
    </xf>
    <xf numFmtId="0" fontId="53" fillId="0" borderId="0" xfId="0" applyFont="1" applyFill="1" applyAlignment="1" applyProtection="1">
      <alignment vertical="center"/>
      <protection hidden="1"/>
    </xf>
    <xf numFmtId="41" fontId="51" fillId="0" borderId="0" xfId="0" applyNumberFormat="1" applyFont="1" applyFill="1" applyAlignment="1" applyProtection="1">
      <alignment vertical="center"/>
      <protection hidden="1"/>
    </xf>
    <xf numFmtId="180" fontId="51" fillId="0" borderId="0" xfId="42" applyNumberFormat="1" applyFont="1" applyFill="1" applyAlignment="1" applyProtection="1">
      <alignment vertical="center"/>
      <protection hidden="1"/>
    </xf>
    <xf numFmtId="0" fontId="50" fillId="0" borderId="0" xfId="0" applyFont="1" applyFill="1" applyAlignment="1" applyProtection="1">
      <alignment horizontal="centerContinuous" vertical="center"/>
      <protection hidden="1"/>
    </xf>
    <xf numFmtId="0" fontId="51" fillId="0" borderId="0" xfId="0" applyFont="1" applyFill="1" applyAlignment="1" applyProtection="1">
      <alignment horizontal="centerContinuous" vertical="center"/>
      <protection hidden="1"/>
    </xf>
    <xf numFmtId="0" fontId="53" fillId="0" borderId="0" xfId="0" applyFont="1" applyFill="1" applyAlignment="1" applyProtection="1">
      <alignment horizontal="centerContinuous" vertical="center"/>
      <protection hidden="1"/>
    </xf>
    <xf numFmtId="41" fontId="51" fillId="0" borderId="0" xfId="0" applyNumberFormat="1" applyFont="1" applyFill="1" applyAlignment="1" applyProtection="1">
      <alignment horizontal="centerContinuous" vertical="center"/>
      <protection hidden="1"/>
    </xf>
    <xf numFmtId="0" fontId="52" fillId="0" borderId="29" xfId="0" applyFont="1" applyFill="1" applyBorder="1" applyAlignment="1" applyProtection="1">
      <alignment horizontal="center" vertical="center" wrapText="1"/>
      <protection hidden="1"/>
    </xf>
    <xf numFmtId="41" fontId="42" fillId="0" borderId="0" xfId="42" applyNumberFormat="1" applyFont="1" applyFill="1" applyAlignment="1" applyProtection="1">
      <alignment horizontal="right" vertical="center"/>
      <protection hidden="1"/>
    </xf>
    <xf numFmtId="41" fontId="51" fillId="0" borderId="0" xfId="0" applyNumberFormat="1" applyFont="1" applyAlignment="1">
      <alignment vertical="center"/>
    </xf>
    <xf numFmtId="41" fontId="42" fillId="0" borderId="0" xfId="42" applyNumberFormat="1" applyFont="1" applyFill="1" applyAlignment="1" applyProtection="1">
      <alignment horizontal="centerContinuous" vertical="center"/>
      <protection hidden="1"/>
    </xf>
    <xf numFmtId="41" fontId="43" fillId="0" borderId="0" xfId="42" applyNumberFormat="1" applyFont="1" applyFill="1" applyAlignment="1" applyProtection="1">
      <alignment horizontal="right" vertical="center"/>
      <protection hidden="1"/>
    </xf>
    <xf numFmtId="0" fontId="57" fillId="0" borderId="16" xfId="0" applyFont="1" applyFill="1" applyBorder="1" applyAlignment="1" applyProtection="1">
      <alignment vertical="center" wrapText="1"/>
      <protection hidden="1"/>
    </xf>
    <xf numFmtId="0" fontId="59" fillId="0" borderId="33" xfId="0" applyFont="1" applyFill="1" applyBorder="1" applyAlignment="1" applyProtection="1">
      <alignment horizontal="center" vertical="center"/>
      <protection hidden="1"/>
    </xf>
    <xf numFmtId="41" fontId="47" fillId="0" borderId="10" xfId="42" applyNumberFormat="1" applyFont="1" applyFill="1" applyBorder="1" applyAlignment="1" applyProtection="1">
      <alignment horizontal="center" vertical="center" wrapText="1"/>
      <protection locked="0"/>
    </xf>
    <xf numFmtId="41" fontId="47" fillId="0" borderId="11" xfId="42" applyNumberFormat="1" applyFont="1" applyFill="1" applyBorder="1" applyAlignment="1" applyProtection="1">
      <alignment horizontal="center" vertical="center" wrapText="1"/>
      <protection locked="0"/>
    </xf>
    <xf numFmtId="0" fontId="42" fillId="0" borderId="13" xfId="0" applyFont="1" applyFill="1" applyBorder="1" applyAlignment="1" applyProtection="1">
      <alignment vertical="center" wrapText="1"/>
      <protection hidden="1"/>
    </xf>
    <xf numFmtId="0" fontId="58" fillId="0" borderId="0" xfId="0" applyFont="1" applyFill="1" applyBorder="1" applyAlignment="1" applyProtection="1">
      <alignment horizontal="center" vertical="center"/>
      <protection hidden="1"/>
    </xf>
    <xf numFmtId="41" fontId="42" fillId="0" borderId="15" xfId="42" applyNumberFormat="1" applyFont="1" applyFill="1" applyBorder="1" applyAlignment="1" applyProtection="1">
      <alignment horizontal="right" vertical="center" wrapText="1"/>
      <protection locked="0"/>
    </xf>
    <xf numFmtId="41" fontId="42" fillId="0" borderId="0" xfId="42" applyNumberFormat="1" applyFont="1" applyFill="1" applyBorder="1" applyAlignment="1" applyProtection="1">
      <alignment horizontal="right" vertical="center" wrapText="1"/>
      <protection hidden="1"/>
    </xf>
    <xf numFmtId="0" fontId="41" fillId="0" borderId="19" xfId="0" applyFont="1" applyFill="1" applyBorder="1" applyAlignment="1" applyProtection="1">
      <alignment horizontal="center" vertical="center" wrapText="1"/>
      <protection hidden="1"/>
    </xf>
    <xf numFmtId="0" fontId="60" fillId="0" borderId="34" xfId="0" applyFont="1" applyFill="1" applyBorder="1" applyAlignment="1" applyProtection="1">
      <alignment horizontal="center" vertical="center"/>
      <protection hidden="1"/>
    </xf>
    <xf numFmtId="41" fontId="41" fillId="0" borderId="20" xfId="42" applyNumberFormat="1" applyFont="1" applyFill="1" applyBorder="1" applyAlignment="1" applyProtection="1">
      <alignment horizontal="right" vertical="center" wrapText="1"/>
      <protection hidden="1"/>
    </xf>
    <xf numFmtId="41" fontId="41" fillId="0" borderId="21" xfId="42" applyNumberFormat="1" applyFont="1" applyFill="1" applyBorder="1" applyAlignment="1" applyProtection="1">
      <alignment horizontal="right" vertical="center" wrapText="1"/>
      <protection hidden="1"/>
    </xf>
    <xf numFmtId="41" fontId="54" fillId="0" borderId="0" xfId="0" applyNumberFormat="1" applyFont="1" applyAlignment="1">
      <alignment vertical="center"/>
    </xf>
    <xf numFmtId="0" fontId="41" fillId="0" borderId="0" xfId="0" applyFont="1" applyFill="1" applyAlignment="1" applyProtection="1">
      <alignment horizontal="center" vertical="center" wrapText="1"/>
      <protection hidden="1"/>
    </xf>
    <xf numFmtId="0" fontId="60" fillId="0" borderId="0" xfId="0" applyFont="1" applyFill="1" applyBorder="1" applyAlignment="1" applyProtection="1">
      <alignment horizontal="center" vertical="center"/>
      <protection hidden="1"/>
    </xf>
    <xf numFmtId="41" fontId="41" fillId="0" borderId="0" xfId="42" applyNumberFormat="1" applyFont="1" applyFill="1" applyAlignment="1" applyProtection="1">
      <alignment horizontal="right" vertical="center" wrapText="1"/>
      <protection hidden="1"/>
    </xf>
    <xf numFmtId="41" fontId="42" fillId="0" borderId="12" xfId="42" applyNumberFormat="1" applyFont="1" applyFill="1" applyBorder="1" applyAlignment="1" applyProtection="1">
      <alignment horizontal="right" vertical="center" wrapText="1"/>
      <protection hidden="1"/>
    </xf>
    <xf numFmtId="0" fontId="41" fillId="0" borderId="0" xfId="0" applyFont="1" applyFill="1" applyAlignment="1" applyProtection="1">
      <alignment vertical="center" wrapText="1"/>
      <protection hidden="1"/>
    </xf>
    <xf numFmtId="0" fontId="50" fillId="0" borderId="0" xfId="0" applyFont="1" applyFill="1" applyAlignment="1" applyProtection="1">
      <alignment horizontal="left" vertical="center"/>
      <protection locked="0"/>
    </xf>
    <xf numFmtId="41" fontId="51" fillId="0" borderId="0" xfId="42" applyNumberFormat="1" applyFont="1" applyFill="1" applyAlignment="1" applyProtection="1">
      <alignment horizontal="right" vertical="center"/>
      <protection hidden="1"/>
    </xf>
    <xf numFmtId="41" fontId="51" fillId="0" borderId="0" xfId="42" applyNumberFormat="1" applyFont="1" applyFill="1" applyAlignment="1" applyProtection="1">
      <alignment horizontal="centerContinuous" vertical="center"/>
      <protection hidden="1"/>
    </xf>
    <xf numFmtId="41" fontId="42" fillId="0" borderId="0" xfId="0" applyNumberFormat="1" applyFont="1" applyFill="1" applyAlignment="1" applyProtection="1">
      <alignment horizontal="right" vertical="center"/>
      <protection locked="0"/>
    </xf>
    <xf numFmtId="0" fontId="42" fillId="0" borderId="0" xfId="0" applyFont="1" applyFill="1" applyAlignment="1" applyProtection="1">
      <alignment vertical="center"/>
      <protection locked="0"/>
    </xf>
    <xf numFmtId="0" fontId="58" fillId="0" borderId="0" xfId="0" applyFont="1" applyFill="1" applyAlignment="1" applyProtection="1">
      <alignment vertical="center"/>
      <protection locked="0"/>
    </xf>
    <xf numFmtId="41" fontId="58" fillId="0" borderId="0" xfId="0" applyNumberFormat="1" applyFont="1" applyFill="1" applyAlignment="1" applyProtection="1">
      <alignment horizontal="right" vertical="center"/>
      <protection locked="0"/>
    </xf>
    <xf numFmtId="0" fontId="57" fillId="0" borderId="0" xfId="0" applyFont="1" applyFill="1" applyAlignment="1" applyProtection="1">
      <alignment vertical="center"/>
      <protection locked="0"/>
    </xf>
    <xf numFmtId="41" fontId="51" fillId="0" borderId="0" xfId="0" applyNumberFormat="1" applyFont="1" applyFill="1" applyAlignment="1" applyProtection="1">
      <alignment horizontal="right" vertical="center"/>
      <protection locked="0"/>
    </xf>
    <xf numFmtId="0" fontId="47" fillId="0" borderId="29" xfId="0" applyFont="1" applyFill="1" applyBorder="1" applyAlignment="1" applyProtection="1">
      <alignment horizontal="center" vertical="center" wrapText="1"/>
      <protection locked="0"/>
    </xf>
    <xf numFmtId="41" fontId="47" fillId="0" borderId="29" xfId="0" applyNumberFormat="1" applyFont="1" applyFill="1" applyBorder="1" applyAlignment="1" applyProtection="1">
      <alignment horizontal="center" vertical="center" wrapText="1"/>
      <protection locked="0"/>
    </xf>
    <xf numFmtId="0" fontId="41" fillId="0" borderId="12" xfId="0" applyFont="1" applyFill="1" applyBorder="1" applyAlignment="1" applyProtection="1">
      <alignment vertical="center"/>
      <protection locked="0"/>
    </xf>
    <xf numFmtId="41" fontId="42" fillId="0" borderId="0" xfId="0" applyNumberFormat="1" applyFont="1" applyFill="1" applyAlignment="1" applyProtection="1">
      <alignment horizontal="right"/>
      <protection locked="0"/>
    </xf>
    <xf numFmtId="180" fontId="42" fillId="0" borderId="0" xfId="42" applyNumberFormat="1" applyFont="1" applyFill="1" applyAlignment="1" applyProtection="1">
      <alignment horizontal="right"/>
      <protection locked="0"/>
    </xf>
    <xf numFmtId="41" fontId="41" fillId="0" borderId="0" xfId="0" applyNumberFormat="1" applyFont="1" applyFill="1" applyAlignment="1" applyProtection="1">
      <alignment horizontal="centerContinuous"/>
      <protection locked="0"/>
    </xf>
    <xf numFmtId="180" fontId="41" fillId="0" borderId="0" xfId="42" applyNumberFormat="1" applyFont="1" applyFill="1" applyAlignment="1" applyProtection="1">
      <alignment horizontal="centerContinuous"/>
      <protection locked="0"/>
    </xf>
    <xf numFmtId="0" fontId="58" fillId="0" borderId="0" xfId="0" applyFont="1" applyFill="1" applyAlignment="1" applyProtection="1">
      <alignment/>
      <protection locked="0"/>
    </xf>
    <xf numFmtId="41" fontId="58" fillId="0" borderId="0" xfId="0" applyNumberFormat="1" applyFont="1" applyFill="1" applyAlignment="1" applyProtection="1">
      <alignment horizontal="right"/>
      <protection locked="0"/>
    </xf>
    <xf numFmtId="180" fontId="58" fillId="0" borderId="0" xfId="42" applyNumberFormat="1" applyFont="1" applyFill="1" applyAlignment="1" applyProtection="1">
      <alignment horizontal="right"/>
      <protection locked="0"/>
    </xf>
    <xf numFmtId="0" fontId="57" fillId="0" borderId="0" xfId="0" applyFont="1" applyFill="1" applyAlignment="1" applyProtection="1">
      <alignment/>
      <protection locked="0"/>
    </xf>
    <xf numFmtId="41" fontId="43" fillId="0" borderId="0" xfId="42" applyNumberFormat="1" applyFont="1" applyFill="1" applyAlignment="1" applyProtection="1">
      <alignment horizontal="right"/>
      <protection locked="0"/>
    </xf>
    <xf numFmtId="41" fontId="42" fillId="38" borderId="0" xfId="0" applyNumberFormat="1" applyFont="1" applyFill="1" applyAlignment="1" applyProtection="1">
      <alignment horizontal="right"/>
      <protection locked="0"/>
    </xf>
    <xf numFmtId="41" fontId="42" fillId="0" borderId="0" xfId="0" applyNumberFormat="1" applyFont="1" applyFill="1" applyAlignment="1" applyProtection="1">
      <alignment horizontal="centerContinuous"/>
      <protection locked="0"/>
    </xf>
    <xf numFmtId="180" fontId="47" fillId="0" borderId="29" xfId="42" applyNumberFormat="1" applyFont="1" applyFill="1" applyBorder="1" applyAlignment="1" applyProtection="1">
      <alignment horizontal="center" vertical="center" wrapText="1"/>
      <protection locked="0"/>
    </xf>
    <xf numFmtId="0" fontId="41" fillId="0" borderId="29" xfId="0" applyFont="1" applyFill="1" applyBorder="1" applyAlignment="1" applyProtection="1">
      <alignment/>
      <protection locked="0"/>
    </xf>
    <xf numFmtId="41" fontId="41" fillId="0" borderId="29" xfId="0" applyNumberFormat="1" applyFont="1" applyFill="1" applyBorder="1" applyAlignment="1" applyProtection="1">
      <alignment horizontal="right"/>
      <protection locked="0"/>
    </xf>
    <xf numFmtId="180" fontId="41" fillId="0" borderId="29" xfId="42" applyNumberFormat="1" applyFont="1" applyFill="1" applyBorder="1" applyAlignment="1" applyProtection="1">
      <alignment horizontal="right"/>
      <protection locked="0"/>
    </xf>
    <xf numFmtId="41" fontId="41" fillId="0" borderId="12" xfId="0" applyNumberFormat="1" applyFont="1" applyFill="1" applyBorder="1" applyAlignment="1" applyProtection="1">
      <alignment horizontal="right"/>
      <protection locked="0"/>
    </xf>
    <xf numFmtId="0" fontId="41" fillId="0" borderId="12" xfId="0" applyFont="1" applyFill="1" applyBorder="1" applyAlignment="1" applyProtection="1">
      <alignment/>
      <protection locked="0"/>
    </xf>
    <xf numFmtId="41" fontId="41" fillId="0" borderId="12" xfId="42" applyNumberFormat="1" applyFont="1" applyFill="1" applyBorder="1" applyAlignment="1" applyProtection="1">
      <alignment horizontal="right"/>
      <protection/>
    </xf>
    <xf numFmtId="41" fontId="41" fillId="0" borderId="23" xfId="42" applyNumberFormat="1" applyFont="1" applyFill="1" applyBorder="1" applyAlignment="1" applyProtection="1">
      <alignment horizontal="right"/>
      <protection/>
    </xf>
    <xf numFmtId="0" fontId="42" fillId="0" borderId="31" xfId="0" applyFont="1" applyFill="1" applyBorder="1" applyAlignment="1" applyProtection="1" quotePrefix="1">
      <alignment horizontal="left"/>
      <protection locked="0"/>
    </xf>
    <xf numFmtId="41" fontId="42" fillId="0" borderId="31" xfId="42" applyNumberFormat="1" applyFont="1" applyFill="1" applyBorder="1" applyAlignment="1" applyProtection="1">
      <alignment horizontal="right"/>
      <protection/>
    </xf>
    <xf numFmtId="0" fontId="42" fillId="0" borderId="31" xfId="0" applyFont="1" applyFill="1" applyBorder="1" applyAlignment="1" applyProtection="1">
      <alignment horizontal="left"/>
      <protection locked="0"/>
    </xf>
    <xf numFmtId="180" fontId="41" fillId="0" borderId="12" xfId="42" applyNumberFormat="1" applyFont="1" applyFill="1" applyBorder="1" applyAlignment="1" applyProtection="1">
      <alignment horizontal="right"/>
      <protection/>
    </xf>
    <xf numFmtId="41" fontId="41" fillId="0" borderId="29" xfId="42" applyNumberFormat="1" applyFont="1" applyFill="1" applyBorder="1" applyAlignment="1" applyProtection="1">
      <alignment horizontal="right"/>
      <protection/>
    </xf>
    <xf numFmtId="180" fontId="41" fillId="0" borderId="29" xfId="42" applyNumberFormat="1" applyFont="1" applyFill="1" applyBorder="1" applyAlignment="1" applyProtection="1">
      <alignment horizontal="right"/>
      <protection/>
    </xf>
    <xf numFmtId="0" fontId="41" fillId="0" borderId="12" xfId="0" applyFont="1" applyFill="1" applyBorder="1" applyAlignment="1" applyProtection="1" quotePrefix="1">
      <alignment horizontal="left"/>
      <protection locked="0"/>
    </xf>
    <xf numFmtId="0" fontId="41" fillId="0" borderId="32" xfId="0" applyFont="1" applyFill="1" applyBorder="1" applyAlignment="1" applyProtection="1" quotePrefix="1">
      <alignment horizontal="left"/>
      <protection locked="0"/>
    </xf>
    <xf numFmtId="41" fontId="41" fillId="0" borderId="32" xfId="42" applyNumberFormat="1" applyFont="1" applyFill="1" applyBorder="1" applyAlignment="1" applyProtection="1">
      <alignment horizontal="right"/>
      <protection/>
    </xf>
    <xf numFmtId="180" fontId="41" fillId="0" borderId="32" xfId="42" applyNumberFormat="1" applyFont="1" applyFill="1" applyBorder="1" applyAlignment="1" applyProtection="1">
      <alignment horizontal="right"/>
      <protection/>
    </xf>
    <xf numFmtId="0" fontId="43" fillId="0" borderId="0" xfId="0" applyFont="1" applyFill="1" applyAlignment="1" applyProtection="1">
      <alignment/>
      <protection locked="0"/>
    </xf>
    <xf numFmtId="41" fontId="51" fillId="0" borderId="0" xfId="0" applyNumberFormat="1" applyFont="1" applyFill="1" applyAlignment="1" applyProtection="1">
      <alignment horizontal="right"/>
      <protection locked="0"/>
    </xf>
    <xf numFmtId="180" fontId="51" fillId="0" borderId="0" xfId="42" applyNumberFormat="1" applyFont="1" applyFill="1" applyAlignment="1" applyProtection="1">
      <alignment horizontal="right"/>
      <protection locked="0"/>
    </xf>
    <xf numFmtId="0" fontId="50" fillId="0" borderId="0" xfId="0" applyFont="1" applyFill="1" applyAlignment="1" applyProtection="1">
      <alignment horizontal="centerContinuous"/>
      <protection locked="0"/>
    </xf>
    <xf numFmtId="41" fontId="51" fillId="0" borderId="0" xfId="0" applyNumberFormat="1" applyFont="1" applyFill="1" applyAlignment="1" applyProtection="1">
      <alignment horizontal="centerContinuous"/>
      <protection locked="0"/>
    </xf>
    <xf numFmtId="180" fontId="51" fillId="0" borderId="0" xfId="42" applyNumberFormat="1" applyFont="1" applyFill="1" applyAlignment="1" applyProtection="1">
      <alignment horizontal="centerContinuous"/>
      <protection locked="0"/>
    </xf>
    <xf numFmtId="0" fontId="42" fillId="0" borderId="0" xfId="0" applyFont="1" applyFill="1" applyAlignment="1" applyProtection="1">
      <alignment/>
      <protection hidden="1"/>
    </xf>
    <xf numFmtId="41" fontId="42" fillId="0" borderId="0" xfId="0" applyNumberFormat="1" applyFont="1" applyFill="1" applyAlignment="1" applyProtection="1">
      <alignment horizontal="right"/>
      <protection hidden="1"/>
    </xf>
    <xf numFmtId="0" fontId="58" fillId="0" borderId="0" xfId="0" applyFont="1" applyFill="1" applyAlignment="1" applyProtection="1">
      <alignment/>
      <protection hidden="1"/>
    </xf>
    <xf numFmtId="41" fontId="41" fillId="0" borderId="0" xfId="0" applyNumberFormat="1" applyFont="1" applyFill="1" applyAlignment="1" applyProtection="1">
      <alignment horizontal="centerContinuous"/>
      <protection hidden="1"/>
    </xf>
    <xf numFmtId="41" fontId="58" fillId="0" borderId="0" xfId="0" applyNumberFormat="1" applyFont="1" applyFill="1" applyAlignment="1" applyProtection="1">
      <alignment horizontal="right"/>
      <protection hidden="1"/>
    </xf>
    <xf numFmtId="0" fontId="57" fillId="0" borderId="0" xfId="0" applyFont="1" applyFill="1" applyAlignment="1" applyProtection="1">
      <alignment/>
      <protection hidden="1"/>
    </xf>
    <xf numFmtId="41" fontId="43" fillId="0" borderId="0" xfId="42" applyNumberFormat="1" applyFont="1" applyFill="1" applyAlignment="1" applyProtection="1">
      <alignment horizontal="right"/>
      <protection hidden="1"/>
    </xf>
    <xf numFmtId="0" fontId="58" fillId="0" borderId="0" xfId="0" applyFont="1" applyFill="1" applyAlignment="1" applyProtection="1">
      <alignment horizontal="center"/>
      <protection hidden="1"/>
    </xf>
    <xf numFmtId="0" fontId="42" fillId="0" borderId="0" xfId="0" applyFont="1" applyFill="1" applyAlignment="1" applyProtection="1">
      <alignment horizontal="right"/>
      <protection hidden="1"/>
    </xf>
    <xf numFmtId="0" fontId="46" fillId="0" borderId="0" xfId="0" applyFont="1" applyFill="1" applyAlignment="1" applyProtection="1">
      <alignment/>
      <protection hidden="1"/>
    </xf>
    <xf numFmtId="0" fontId="45" fillId="0" borderId="0" xfId="0" applyFont="1" applyFill="1" applyAlignment="1" applyProtection="1">
      <alignment horizontal="right"/>
      <protection hidden="1"/>
    </xf>
    <xf numFmtId="41" fontId="47" fillId="0" borderId="23" xfId="0" applyNumberFormat="1" applyFont="1" applyFill="1" applyBorder="1" applyAlignment="1" applyProtection="1">
      <alignment horizontal="center" vertical="center" wrapText="1"/>
      <protection hidden="1"/>
    </xf>
    <xf numFmtId="0" fontId="46" fillId="0" borderId="0" xfId="0" applyFont="1" applyFill="1" applyAlignment="1" applyProtection="1">
      <alignment wrapText="1"/>
      <protection hidden="1"/>
    </xf>
    <xf numFmtId="0" fontId="44" fillId="0" borderId="0" xfId="0" applyFont="1" applyFill="1" applyAlignment="1" applyProtection="1">
      <alignment horizontal="center" wrapText="1"/>
      <protection hidden="1"/>
    </xf>
    <xf numFmtId="0" fontId="43" fillId="0" borderId="0" xfId="0" applyFont="1" applyFill="1" applyAlignment="1" applyProtection="1">
      <alignment wrapText="1"/>
      <protection hidden="1"/>
    </xf>
    <xf numFmtId="0" fontId="41" fillId="0" borderId="29" xfId="0" applyFont="1" applyFill="1" applyBorder="1" applyAlignment="1" applyProtection="1">
      <alignment/>
      <protection hidden="1"/>
    </xf>
    <xf numFmtId="41" fontId="41" fillId="0" borderId="29" xfId="0" applyNumberFormat="1" applyFont="1" applyFill="1" applyBorder="1" applyAlignment="1" applyProtection="1">
      <alignment horizontal="right"/>
      <protection hidden="1"/>
    </xf>
    <xf numFmtId="0" fontId="41" fillId="0" borderId="12" xfId="0" applyFont="1" applyFill="1" applyBorder="1" applyAlignment="1" applyProtection="1">
      <alignment/>
      <protection hidden="1"/>
    </xf>
    <xf numFmtId="41" fontId="41" fillId="0" borderId="12" xfId="42" applyNumberFormat="1" applyFont="1" applyFill="1" applyBorder="1" applyAlignment="1" applyProtection="1">
      <alignment horizontal="right"/>
      <protection hidden="1"/>
    </xf>
    <xf numFmtId="41" fontId="46" fillId="0" borderId="0" xfId="0" applyNumberFormat="1" applyFont="1" applyFill="1" applyAlignment="1" applyProtection="1">
      <alignment/>
      <protection hidden="1"/>
    </xf>
    <xf numFmtId="0" fontId="42" fillId="0" borderId="31" xfId="0" applyFont="1" applyFill="1" applyBorder="1" applyAlignment="1" applyProtection="1" quotePrefix="1">
      <alignment horizontal="left"/>
      <protection hidden="1"/>
    </xf>
    <xf numFmtId="41" fontId="42" fillId="0" borderId="31" xfId="42" applyNumberFormat="1" applyFont="1" applyFill="1" applyBorder="1" applyAlignment="1" applyProtection="1">
      <alignment horizontal="right"/>
      <protection hidden="1"/>
    </xf>
    <xf numFmtId="0" fontId="42" fillId="0" borderId="31" xfId="0" applyFont="1" applyFill="1" applyBorder="1" applyAlignment="1" applyProtection="1">
      <alignment horizontal="left"/>
      <protection hidden="1"/>
    </xf>
    <xf numFmtId="41" fontId="41" fillId="0" borderId="29" xfId="42" applyNumberFormat="1" applyFont="1" applyFill="1" applyBorder="1" applyAlignment="1" applyProtection="1">
      <alignment horizontal="right"/>
      <protection hidden="1"/>
    </xf>
    <xf numFmtId="0" fontId="41" fillId="0" borderId="29" xfId="0" applyFont="1" applyFill="1" applyBorder="1" applyAlignment="1" applyProtection="1">
      <alignment horizontal="left"/>
      <protection hidden="1"/>
    </xf>
    <xf numFmtId="0" fontId="41" fillId="0" borderId="12" xfId="0" applyFont="1" applyFill="1" applyBorder="1" applyAlignment="1" applyProtection="1" quotePrefix="1">
      <alignment horizontal="left"/>
      <protection hidden="1"/>
    </xf>
    <xf numFmtId="0" fontId="41" fillId="0" borderId="26" xfId="0" applyFont="1" applyFill="1" applyBorder="1" applyAlignment="1" applyProtection="1" quotePrefix="1">
      <alignment horizontal="left"/>
      <protection hidden="1"/>
    </xf>
    <xf numFmtId="41" fontId="41" fillId="0" borderId="26" xfId="42" applyNumberFormat="1" applyFont="1" applyFill="1" applyBorder="1" applyAlignment="1" applyProtection="1">
      <alignment horizontal="right"/>
      <protection hidden="1"/>
    </xf>
    <xf numFmtId="0" fontId="42" fillId="0" borderId="0" xfId="0" applyFont="1" applyFill="1" applyBorder="1" applyAlignment="1" applyProtection="1" quotePrefix="1">
      <alignment horizontal="left" vertical="top"/>
      <protection hidden="1"/>
    </xf>
    <xf numFmtId="41" fontId="42" fillId="0" borderId="0" xfId="42" applyNumberFormat="1" applyFont="1" applyFill="1" applyBorder="1" applyAlignment="1" applyProtection="1">
      <alignment horizontal="right" vertical="top"/>
      <protection hidden="1"/>
    </xf>
    <xf numFmtId="41" fontId="51" fillId="0" borderId="0" xfId="0" applyNumberFormat="1" applyFont="1" applyFill="1" applyAlignment="1" applyProtection="1">
      <alignment horizontal="right" vertical="center"/>
      <protection hidden="1"/>
    </xf>
    <xf numFmtId="41" fontId="63" fillId="0" borderId="0" xfId="0" applyNumberFormat="1" applyFont="1" applyFill="1" applyAlignment="1" applyProtection="1">
      <alignment horizontal="center" vertical="center"/>
      <protection hidden="1"/>
    </xf>
    <xf numFmtId="41" fontId="55" fillId="0" borderId="0" xfId="0" applyNumberFormat="1" applyFont="1" applyFill="1" applyAlignment="1" applyProtection="1">
      <alignment horizontal="right" vertical="center"/>
      <protection hidden="1"/>
    </xf>
    <xf numFmtId="0" fontId="51" fillId="0" borderId="0" xfId="0" applyFont="1" applyFill="1" applyAlignment="1" applyProtection="1">
      <alignment/>
      <protection hidden="1"/>
    </xf>
    <xf numFmtId="41" fontId="51" fillId="0" borderId="0" xfId="0" applyNumberFormat="1" applyFont="1" applyFill="1" applyAlignment="1" applyProtection="1">
      <alignment horizontal="right"/>
      <protection hidden="1"/>
    </xf>
    <xf numFmtId="0" fontId="63" fillId="0" borderId="0" xfId="0" applyFont="1" applyFill="1" applyAlignment="1" applyProtection="1">
      <alignment horizontal="center"/>
      <protection hidden="1"/>
    </xf>
    <xf numFmtId="0" fontId="55" fillId="0" borderId="0" xfId="0" applyFont="1" applyFill="1" applyAlignment="1" applyProtection="1">
      <alignment/>
      <protection hidden="1"/>
    </xf>
    <xf numFmtId="0" fontId="50" fillId="0" borderId="0" xfId="0" applyFont="1" applyFill="1" applyAlignment="1" applyProtection="1">
      <alignment horizontal="centerContinuous"/>
      <protection hidden="1"/>
    </xf>
    <xf numFmtId="41" fontId="51" fillId="0" borderId="0" xfId="0" applyNumberFormat="1" applyFont="1" applyFill="1" applyAlignment="1" applyProtection="1">
      <alignment horizontal="centerContinuous"/>
      <protection hidden="1"/>
    </xf>
    <xf numFmtId="0" fontId="63" fillId="0" borderId="0" xfId="0" applyFont="1" applyFill="1" applyAlignment="1" applyProtection="1">
      <alignment/>
      <protection hidden="1"/>
    </xf>
    <xf numFmtId="41" fontId="45" fillId="0" borderId="0" xfId="0" applyNumberFormat="1" applyFont="1" applyFill="1" applyAlignment="1" applyProtection="1">
      <alignment horizontal="right"/>
      <protection locked="0"/>
    </xf>
    <xf numFmtId="41" fontId="45" fillId="0" borderId="0" xfId="0" applyNumberFormat="1" applyFont="1" applyFill="1" applyAlignment="1" applyProtection="1">
      <alignment horizontal="right" wrapText="1"/>
      <protection locked="0"/>
    </xf>
    <xf numFmtId="0" fontId="43" fillId="0" borderId="0" xfId="0" applyFont="1" applyFill="1" applyAlignment="1" applyProtection="1">
      <alignment wrapText="1"/>
      <protection locked="0"/>
    </xf>
    <xf numFmtId="41" fontId="45" fillId="0" borderId="0" xfId="0" applyNumberFormat="1" applyFont="1" applyFill="1" applyAlignment="1" applyProtection="1">
      <alignment horizontal="right"/>
      <protection locked="0"/>
    </xf>
    <xf numFmtId="0" fontId="45" fillId="0" borderId="0" xfId="0" applyFont="1" applyFill="1" applyAlignment="1" applyProtection="1">
      <alignment horizontal="right"/>
      <protection locked="0"/>
    </xf>
    <xf numFmtId="0" fontId="42" fillId="0" borderId="0" xfId="0" applyFont="1" applyFill="1" applyBorder="1" applyAlignment="1" applyProtection="1">
      <alignment horizontal="left" vertical="top"/>
      <protection locked="0"/>
    </xf>
    <xf numFmtId="41" fontId="42" fillId="0" borderId="0" xfId="42" applyNumberFormat="1" applyFont="1" applyFill="1" applyBorder="1" applyAlignment="1" applyProtection="1">
      <alignment horizontal="right" vertical="top"/>
      <protection locked="0"/>
    </xf>
    <xf numFmtId="41" fontId="54" fillId="0" borderId="0" xfId="0" applyNumberFormat="1" applyFont="1" applyFill="1" applyAlignment="1" applyProtection="1">
      <alignment horizontal="right"/>
      <protection locked="0"/>
    </xf>
    <xf numFmtId="0" fontId="51" fillId="0" borderId="0" xfId="0" applyFont="1" applyFill="1" applyAlignment="1" applyProtection="1">
      <alignment/>
      <protection locked="0"/>
    </xf>
    <xf numFmtId="0" fontId="63" fillId="0" borderId="0" xfId="0" applyFont="1" applyFill="1" applyAlignment="1" applyProtection="1">
      <alignment/>
      <protection locked="0"/>
    </xf>
    <xf numFmtId="41" fontId="42" fillId="0" borderId="0" xfId="42" applyNumberFormat="1" applyFont="1" applyFill="1" applyAlignment="1" applyProtection="1">
      <alignment horizontal="right"/>
      <protection hidden="1"/>
    </xf>
    <xf numFmtId="41" fontId="42" fillId="0" borderId="0" xfId="42" applyNumberFormat="1" applyFont="1" applyFill="1" applyAlignment="1" applyProtection="1">
      <alignment horizontal="centerContinuous"/>
      <protection hidden="1"/>
    </xf>
    <xf numFmtId="41" fontId="58" fillId="0" borderId="0" xfId="0" applyNumberFormat="1" applyFont="1" applyFill="1" applyAlignment="1" applyProtection="1">
      <alignment horizontal="left"/>
      <protection hidden="1"/>
    </xf>
    <xf numFmtId="0" fontId="58" fillId="0" borderId="0" xfId="0" applyFont="1" applyFill="1" applyBorder="1" applyAlignment="1" applyProtection="1">
      <alignment horizontal="center"/>
      <protection hidden="1"/>
    </xf>
    <xf numFmtId="0" fontId="42" fillId="0" borderId="0" xfId="0" applyFont="1" applyFill="1" applyAlignment="1">
      <alignment/>
    </xf>
    <xf numFmtId="3" fontId="42" fillId="0" borderId="0" xfId="0" applyNumberFormat="1" applyFont="1" applyAlignment="1">
      <alignment/>
    </xf>
    <xf numFmtId="41" fontId="51" fillId="0" borderId="0" xfId="42" applyNumberFormat="1" applyFont="1" applyFill="1" applyAlignment="1" applyProtection="1">
      <alignment horizontal="centerContinuous"/>
      <protection hidden="1"/>
    </xf>
    <xf numFmtId="0" fontId="42" fillId="0" borderId="0" xfId="0" applyFont="1" applyFill="1" applyAlignment="1" applyProtection="1">
      <alignment vertical="top" wrapText="1"/>
      <protection hidden="1"/>
    </xf>
    <xf numFmtId="0" fontId="58" fillId="0" borderId="0" xfId="0" applyFont="1" applyFill="1" applyBorder="1" applyAlignment="1" applyProtection="1">
      <alignment horizontal="center" vertical="top"/>
      <protection hidden="1"/>
    </xf>
    <xf numFmtId="41" fontId="42" fillId="0" borderId="0" xfId="42" applyNumberFormat="1" applyFont="1" applyFill="1" applyAlignment="1" applyProtection="1">
      <alignment horizontal="right" wrapText="1"/>
      <protection hidden="1"/>
    </xf>
    <xf numFmtId="0" fontId="41" fillId="0" borderId="0" xfId="0" applyFont="1" applyFill="1" applyAlignment="1" applyProtection="1">
      <alignment vertical="top" wrapText="1"/>
      <protection hidden="1"/>
    </xf>
    <xf numFmtId="0" fontId="60" fillId="0" borderId="0" xfId="0" applyFont="1" applyFill="1" applyBorder="1" applyAlignment="1" applyProtection="1">
      <alignment horizontal="center" vertical="top"/>
      <protection hidden="1"/>
    </xf>
    <xf numFmtId="41" fontId="41" fillId="0" borderId="0" xfId="42" applyNumberFormat="1" applyFont="1" applyFill="1" applyAlignment="1" applyProtection="1">
      <alignment horizontal="right" wrapText="1"/>
      <protection hidden="1"/>
    </xf>
    <xf numFmtId="41" fontId="51" fillId="0" borderId="0" xfId="42" applyNumberFormat="1" applyFont="1" applyFill="1" applyAlignment="1" applyProtection="1">
      <alignment horizontal="right"/>
      <protection hidden="1"/>
    </xf>
    <xf numFmtId="0" fontId="41" fillId="0" borderId="0" xfId="0" applyFont="1" applyFill="1" applyAlignment="1" applyProtection="1">
      <alignment horizontal="center" vertical="top" wrapText="1"/>
      <protection hidden="1"/>
    </xf>
    <xf numFmtId="0" fontId="42" fillId="0" borderId="0" xfId="0" applyFont="1" applyFill="1" applyAlignment="1" applyProtection="1">
      <alignment horizontal="justify"/>
      <protection hidden="1"/>
    </xf>
    <xf numFmtId="0" fontId="57" fillId="0" borderId="0" xfId="0" applyFont="1" applyFill="1" applyBorder="1" applyAlignment="1" applyProtection="1">
      <alignment vertical="center" wrapText="1"/>
      <protection hidden="1"/>
    </xf>
    <xf numFmtId="0" fontId="51" fillId="0" borderId="0" xfId="0" applyFont="1" applyBorder="1" applyAlignment="1">
      <alignment/>
    </xf>
    <xf numFmtId="0" fontId="42" fillId="0" borderId="0" xfId="0" applyFont="1" applyFill="1" applyBorder="1" applyAlignment="1" applyProtection="1">
      <alignment horizontal="left" vertical="center" wrapText="1"/>
      <protection hidden="1"/>
    </xf>
    <xf numFmtId="41" fontId="42" fillId="0" borderId="0" xfId="42" applyNumberFormat="1" applyFont="1" applyFill="1" applyBorder="1" applyAlignment="1" applyProtection="1">
      <alignment horizontal="right" vertical="center" wrapText="1"/>
      <protection locked="0"/>
    </xf>
    <xf numFmtId="10" fontId="42" fillId="0" borderId="0" xfId="155" applyNumberFormat="1" applyFont="1" applyFill="1" applyAlignment="1" applyProtection="1">
      <alignment horizontal="center"/>
      <protection locked="0"/>
    </xf>
    <xf numFmtId="10" fontId="42" fillId="0" borderId="0" xfId="155" applyNumberFormat="1" applyFont="1" applyFill="1" applyAlignment="1" applyProtection="1">
      <alignment horizontal="centerContinuous"/>
      <protection locked="0"/>
    </xf>
    <xf numFmtId="0" fontId="42" fillId="0" borderId="0" xfId="152" applyFont="1" applyFill="1" applyProtection="1">
      <alignment/>
      <protection locked="0"/>
    </xf>
    <xf numFmtId="0" fontId="64" fillId="0" borderId="0" xfId="0" applyFont="1" applyFill="1" applyAlignment="1" applyProtection="1">
      <alignment horizontal="left"/>
      <protection locked="0"/>
    </xf>
    <xf numFmtId="41" fontId="42" fillId="0" borderId="0" xfId="42" applyNumberFormat="1" applyFont="1" applyFill="1" applyAlignment="1" applyProtection="1">
      <alignment horizontal="right"/>
      <protection locked="0"/>
    </xf>
    <xf numFmtId="0" fontId="57" fillId="0" borderId="16" xfId="0" applyFont="1" applyFill="1" applyBorder="1" applyAlignment="1" applyProtection="1">
      <alignment horizontal="left" vertical="center"/>
      <protection locked="0"/>
    </xf>
    <xf numFmtId="41" fontId="66" fillId="0" borderId="10" xfId="42" applyNumberFormat="1" applyFont="1" applyFill="1" applyBorder="1" applyAlignment="1" applyProtection="1">
      <alignment horizontal="center" vertical="center" wrapText="1"/>
      <protection locked="0"/>
    </xf>
    <xf numFmtId="10" fontId="66" fillId="0" borderId="35" xfId="155" applyNumberFormat="1" applyFont="1" applyFill="1" applyBorder="1" applyAlignment="1" applyProtection="1">
      <alignment horizontal="center" vertical="center" wrapText="1"/>
      <protection locked="0"/>
    </xf>
    <xf numFmtId="10" fontId="66" fillId="0" borderId="11" xfId="155" applyNumberFormat="1" applyFont="1" applyFill="1" applyBorder="1" applyAlignment="1" applyProtection="1">
      <alignment horizontal="center" vertical="center" wrapText="1"/>
      <protection locked="0"/>
    </xf>
    <xf numFmtId="0" fontId="47" fillId="0" borderId="13" xfId="0" applyFont="1" applyFill="1" applyBorder="1" applyAlignment="1" applyProtection="1">
      <alignment/>
      <protection locked="0"/>
    </xf>
    <xf numFmtId="41" fontId="42" fillId="0" borderId="12" xfId="0" applyNumberFormat="1" applyFont="1" applyFill="1" applyBorder="1" applyAlignment="1" applyProtection="1">
      <alignment/>
      <protection hidden="1"/>
    </xf>
    <xf numFmtId="10" fontId="42" fillId="0" borderId="36" xfId="155" applyNumberFormat="1" applyFont="1" applyFill="1" applyBorder="1" applyAlignment="1" applyProtection="1">
      <alignment horizontal="center"/>
      <protection hidden="1"/>
    </xf>
    <xf numFmtId="10" fontId="42" fillId="0" borderId="15" xfId="155" applyNumberFormat="1" applyFont="1" applyFill="1" applyBorder="1" applyAlignment="1" applyProtection="1">
      <alignment horizontal="center"/>
      <protection hidden="1"/>
    </xf>
    <xf numFmtId="0" fontId="42" fillId="0" borderId="13" xfId="0" applyFont="1" applyFill="1" applyBorder="1" applyAlignment="1" applyProtection="1" quotePrefix="1">
      <alignment/>
      <protection locked="0"/>
    </xf>
    <xf numFmtId="10" fontId="42" fillId="0" borderId="12" xfId="155" applyNumberFormat="1" applyFont="1" applyFill="1" applyBorder="1" applyAlignment="1" applyProtection="1">
      <alignment horizontal="center"/>
      <protection hidden="1"/>
    </xf>
    <xf numFmtId="41" fontId="42" fillId="0" borderId="37" xfId="0" applyNumberFormat="1" applyFont="1" applyFill="1" applyBorder="1" applyAlignment="1" applyProtection="1">
      <alignment/>
      <protection hidden="1"/>
    </xf>
    <xf numFmtId="0" fontId="41" fillId="0" borderId="38" xfId="0" applyFont="1" applyFill="1" applyBorder="1" applyAlignment="1" applyProtection="1">
      <alignment/>
      <protection locked="0"/>
    </xf>
    <xf numFmtId="41" fontId="41" fillId="0" borderId="29" xfId="0" applyNumberFormat="1" applyFont="1" applyFill="1" applyBorder="1" applyAlignment="1" applyProtection="1">
      <alignment/>
      <protection hidden="1"/>
    </xf>
    <xf numFmtId="41" fontId="41" fillId="0" borderId="39" xfId="155" applyNumberFormat="1" applyFont="1" applyFill="1" applyBorder="1" applyAlignment="1" applyProtection="1">
      <alignment horizontal="center"/>
      <protection hidden="1"/>
    </xf>
    <xf numFmtId="10" fontId="41" fillId="0" borderId="40" xfId="155" applyNumberFormat="1" applyFont="1" applyFill="1" applyBorder="1" applyAlignment="1" applyProtection="1">
      <alignment horizontal="center"/>
      <protection hidden="1"/>
    </xf>
    <xf numFmtId="41" fontId="42" fillId="0" borderId="36" xfId="155" applyNumberFormat="1" applyFont="1" applyFill="1" applyBorder="1" applyAlignment="1" applyProtection="1">
      <alignment horizontal="center"/>
      <protection hidden="1"/>
    </xf>
    <xf numFmtId="194" fontId="42" fillId="0" borderId="12" xfId="0" applyNumberFormat="1" applyFont="1" applyFill="1" applyBorder="1" applyAlignment="1" applyProtection="1">
      <alignment/>
      <protection hidden="1"/>
    </xf>
    <xf numFmtId="194" fontId="42" fillId="0" borderId="36" xfId="155" applyNumberFormat="1" applyFont="1" applyFill="1" applyBorder="1" applyAlignment="1" applyProtection="1">
      <alignment horizontal="center"/>
      <protection hidden="1"/>
    </xf>
    <xf numFmtId="10" fontId="42" fillId="0" borderId="12" xfId="155" applyNumberFormat="1" applyFont="1" applyFill="1" applyBorder="1" applyAlignment="1" applyProtection="1">
      <alignment horizontal="right"/>
      <protection hidden="1"/>
    </xf>
    <xf numFmtId="0" fontId="41" fillId="0" borderId="19" xfId="0" applyFont="1" applyFill="1" applyBorder="1" applyAlignment="1" applyProtection="1">
      <alignment/>
      <protection locked="0"/>
    </xf>
    <xf numFmtId="10" fontId="41" fillId="0" borderId="20" xfId="155" applyNumberFormat="1" applyFont="1" applyFill="1" applyBorder="1" applyAlignment="1" applyProtection="1">
      <alignment horizontal="right"/>
      <protection hidden="1"/>
    </xf>
    <xf numFmtId="194" fontId="41" fillId="0" borderId="41" xfId="155" applyNumberFormat="1" applyFont="1" applyFill="1" applyBorder="1" applyAlignment="1" applyProtection="1">
      <alignment horizontal="center"/>
      <protection hidden="1"/>
    </xf>
    <xf numFmtId="10" fontId="41" fillId="0" borderId="21" xfId="155" applyNumberFormat="1" applyFont="1" applyFill="1" applyBorder="1" applyAlignment="1" applyProtection="1">
      <alignment horizontal="center"/>
      <protection hidden="1"/>
    </xf>
    <xf numFmtId="0" fontId="50" fillId="0" borderId="0" xfId="0" applyFont="1" applyFill="1" applyAlignment="1" applyProtection="1">
      <alignment/>
      <protection locked="0"/>
    </xf>
    <xf numFmtId="41" fontId="51" fillId="0" borderId="0" xfId="0" applyNumberFormat="1" applyFont="1" applyFill="1" applyAlignment="1" applyProtection="1">
      <alignment/>
      <protection locked="0"/>
    </xf>
    <xf numFmtId="10" fontId="51" fillId="0" borderId="0" xfId="155" applyNumberFormat="1" applyFont="1" applyFill="1" applyAlignment="1" applyProtection="1">
      <alignment horizontal="center"/>
      <protection locked="0"/>
    </xf>
    <xf numFmtId="10" fontId="51" fillId="0" borderId="0" xfId="155" applyNumberFormat="1" applyFont="1" applyFill="1" applyAlignment="1" applyProtection="1">
      <alignment horizontal="centerContinuous"/>
      <protection locked="0"/>
    </xf>
    <xf numFmtId="0" fontId="42" fillId="39" borderId="0" xfId="0" applyFont="1" applyFill="1" applyAlignment="1">
      <alignment/>
    </xf>
    <xf numFmtId="0" fontId="41" fillId="0" borderId="0" xfId="0" applyFont="1" applyFill="1" applyBorder="1" applyAlignment="1" applyProtection="1">
      <alignment horizontal="center" vertical="center" wrapText="1"/>
      <protection hidden="1"/>
    </xf>
    <xf numFmtId="41" fontId="41" fillId="0" borderId="0" xfId="42" applyNumberFormat="1" applyFont="1" applyFill="1" applyBorder="1" applyAlignment="1" applyProtection="1">
      <alignment horizontal="right" vertical="center" wrapText="1"/>
      <protection hidden="1"/>
    </xf>
    <xf numFmtId="41" fontId="59" fillId="0" borderId="0" xfId="42" applyNumberFormat="1" applyFont="1" applyFill="1" applyBorder="1" applyAlignment="1" applyProtection="1">
      <alignment horizontal="center" vertical="center"/>
      <protection hidden="1"/>
    </xf>
    <xf numFmtId="41" fontId="47" fillId="0" borderId="0" xfId="42" applyNumberFormat="1" applyFont="1" applyFill="1" applyBorder="1" applyAlignment="1" applyProtection="1">
      <alignment horizontal="right" vertical="center" wrapText="1"/>
      <protection hidden="1"/>
    </xf>
    <xf numFmtId="41" fontId="47" fillId="0" borderId="0" xfId="42" applyNumberFormat="1" applyFont="1" applyFill="1" applyBorder="1" applyAlignment="1" applyProtection="1">
      <alignment horizontal="center" vertical="center" wrapText="1"/>
      <protection locked="0"/>
    </xf>
    <xf numFmtId="0" fontId="42" fillId="0" borderId="0" xfId="0" applyFont="1" applyFill="1" applyBorder="1" applyAlignment="1" applyProtection="1" quotePrefix="1">
      <alignment horizontal="left" vertical="center" wrapText="1"/>
      <protection hidden="1"/>
    </xf>
    <xf numFmtId="41" fontId="58" fillId="0" borderId="0" xfId="42" applyNumberFormat="1" applyFont="1" applyFill="1" applyBorder="1" applyAlignment="1" applyProtection="1">
      <alignment horizontal="center" vertical="center"/>
      <protection hidden="1"/>
    </xf>
    <xf numFmtId="41" fontId="60" fillId="0" borderId="0" xfId="42" applyNumberFormat="1" applyFont="1" applyFill="1" applyBorder="1" applyAlignment="1" applyProtection="1">
      <alignment horizontal="center" vertical="center"/>
      <protection hidden="1"/>
    </xf>
    <xf numFmtId="41" fontId="58" fillId="0" borderId="0" xfId="42" applyNumberFormat="1" applyFont="1" applyFill="1" applyAlignment="1" applyProtection="1">
      <alignment horizontal="center" vertical="center"/>
      <protection hidden="1"/>
    </xf>
    <xf numFmtId="41" fontId="68" fillId="0" borderId="26" xfId="42" applyNumberFormat="1" applyFont="1" applyFill="1" applyBorder="1" applyAlignment="1" applyProtection="1">
      <alignment horizontal="center" wrapText="1"/>
      <protection hidden="1"/>
    </xf>
    <xf numFmtId="41" fontId="45" fillId="0" borderId="12" xfId="42" applyNumberFormat="1" applyFont="1" applyFill="1" applyBorder="1" applyAlignment="1" applyProtection="1">
      <alignment horizontal="center" wrapText="1"/>
      <protection hidden="1"/>
    </xf>
    <xf numFmtId="3" fontId="42" fillId="0" borderId="0" xfId="0" applyNumberFormat="1" applyFont="1" applyFill="1" applyAlignment="1">
      <alignment/>
    </xf>
    <xf numFmtId="3" fontId="42" fillId="0" borderId="0" xfId="0" applyNumberFormat="1" applyFont="1" applyAlignment="1">
      <alignment vertical="center"/>
    </xf>
    <xf numFmtId="0" fontId="42" fillId="0" borderId="17" xfId="0" applyFont="1" applyFill="1" applyBorder="1" applyAlignment="1" applyProtection="1">
      <alignment horizontal="left" vertical="center" wrapText="1"/>
      <protection hidden="1"/>
    </xf>
    <xf numFmtId="0" fontId="42" fillId="0" borderId="14" xfId="0" applyFont="1" applyFill="1" applyBorder="1" applyAlignment="1" applyProtection="1">
      <alignment horizontal="center" vertical="center" wrapText="1"/>
      <protection hidden="1"/>
    </xf>
    <xf numFmtId="3" fontId="51" fillId="0" borderId="0" xfId="0" applyNumberFormat="1" applyFont="1" applyAlignment="1">
      <alignment/>
    </xf>
    <xf numFmtId="3" fontId="51" fillId="0" borderId="0" xfId="42" applyNumberFormat="1" applyFont="1" applyAlignment="1">
      <alignment/>
    </xf>
    <xf numFmtId="0" fontId="47" fillId="0" borderId="0" xfId="0" applyFont="1" applyFill="1" applyAlignment="1" applyProtection="1">
      <alignment horizontal="centerContinuous" vertical="center"/>
      <protection hidden="1" locked="0"/>
    </xf>
    <xf numFmtId="41" fontId="42" fillId="0" borderId="0" xfId="0" applyNumberFormat="1" applyFont="1" applyFill="1" applyAlignment="1" applyProtection="1">
      <alignment/>
      <protection locked="0"/>
    </xf>
    <xf numFmtId="0" fontId="47" fillId="0" borderId="23" xfId="0" applyFont="1" applyFill="1" applyBorder="1" applyAlignment="1" applyProtection="1">
      <alignment horizontal="center" vertical="center" wrapText="1"/>
      <protection locked="0"/>
    </xf>
    <xf numFmtId="41" fontId="47" fillId="0" borderId="23" xfId="0" applyNumberFormat="1" applyFont="1" applyFill="1" applyBorder="1" applyAlignment="1" applyProtection="1">
      <alignment horizontal="center" vertical="center" wrapText="1"/>
      <protection locked="0"/>
    </xf>
    <xf numFmtId="0" fontId="42" fillId="0" borderId="12" xfId="0" applyFont="1" applyFill="1" applyBorder="1" applyAlignment="1" applyProtection="1">
      <alignment horizontal="left"/>
      <protection locked="0"/>
    </xf>
    <xf numFmtId="41" fontId="42" fillId="0" borderId="12" xfId="42" applyNumberFormat="1" applyFont="1" applyFill="1" applyBorder="1" applyAlignment="1" applyProtection="1">
      <alignment horizontal="right"/>
      <protection/>
    </xf>
    <xf numFmtId="41" fontId="42" fillId="0" borderId="23" xfId="42" applyNumberFormat="1" applyFont="1" applyFill="1" applyBorder="1" applyAlignment="1" applyProtection="1">
      <alignment horizontal="right"/>
      <protection/>
    </xf>
    <xf numFmtId="41" fontId="58" fillId="0" borderId="42" xfId="42" applyNumberFormat="1" applyFont="1" applyFill="1" applyBorder="1" applyAlignment="1" applyProtection="1">
      <alignment horizontal="right"/>
      <protection/>
    </xf>
    <xf numFmtId="41" fontId="42" fillId="0" borderId="42" xfId="42" applyNumberFormat="1" applyFont="1" applyFill="1" applyBorder="1" applyAlignment="1" applyProtection="1">
      <alignment horizontal="right"/>
      <protection/>
    </xf>
    <xf numFmtId="0" fontId="42" fillId="0" borderId="26" xfId="0" applyFont="1" applyFill="1" applyBorder="1" applyAlignment="1" applyProtection="1">
      <alignment horizontal="left"/>
      <protection locked="0"/>
    </xf>
    <xf numFmtId="41" fontId="42" fillId="0" borderId="26" xfId="42" applyNumberFormat="1" applyFont="1" applyFill="1" applyBorder="1" applyAlignment="1" applyProtection="1">
      <alignment horizontal="right"/>
      <protection/>
    </xf>
    <xf numFmtId="0" fontId="50" fillId="0" borderId="0" xfId="0" applyFont="1" applyFill="1" applyAlignment="1" applyProtection="1">
      <alignment horizontal="centerContinuous" vertical="center"/>
      <protection locked="0"/>
    </xf>
    <xf numFmtId="41" fontId="51" fillId="0" borderId="0" xfId="0" applyNumberFormat="1" applyFont="1" applyFill="1" applyAlignment="1" applyProtection="1">
      <alignment horizontal="centerContinuous" vertical="center"/>
      <protection locked="0"/>
    </xf>
    <xf numFmtId="0" fontId="47" fillId="0" borderId="0" xfId="0" applyFont="1" applyFill="1" applyAlignment="1" applyProtection="1">
      <alignment horizontal="centerContinuous" vertical="top"/>
      <protection locked="0"/>
    </xf>
    <xf numFmtId="41" fontId="41" fillId="0" borderId="0" xfId="0" applyNumberFormat="1" applyFont="1" applyFill="1" applyAlignment="1" applyProtection="1">
      <alignment horizontal="centerContinuous" vertical="center"/>
      <protection locked="0"/>
    </xf>
    <xf numFmtId="41" fontId="47" fillId="0" borderId="0" xfId="0" applyNumberFormat="1" applyFont="1" applyFill="1" applyAlignment="1" applyProtection="1">
      <alignment horizontal="right" vertical="center"/>
      <protection locked="0"/>
    </xf>
    <xf numFmtId="41" fontId="43" fillId="0" borderId="0" xfId="42" applyNumberFormat="1" applyFont="1" applyFill="1" applyAlignment="1" applyProtection="1">
      <alignment horizontal="right" vertical="center"/>
      <protection locked="0"/>
    </xf>
    <xf numFmtId="0" fontId="41" fillId="0" borderId="29" xfId="0" applyFont="1" applyFill="1" applyBorder="1" applyAlignment="1" applyProtection="1">
      <alignment vertical="center"/>
      <protection locked="0"/>
    </xf>
    <xf numFmtId="41" fontId="41" fillId="0" borderId="29" xfId="0" applyNumberFormat="1" applyFont="1" applyFill="1" applyBorder="1" applyAlignment="1" applyProtection="1">
      <alignment horizontal="right" vertical="center"/>
      <protection locked="0"/>
    </xf>
    <xf numFmtId="41" fontId="41" fillId="0" borderId="23" xfId="42" applyNumberFormat="1" applyFont="1" applyFill="1" applyBorder="1" applyAlignment="1" applyProtection="1">
      <alignment horizontal="right" vertical="center"/>
      <protection/>
    </xf>
    <xf numFmtId="0" fontId="42" fillId="0" borderId="31" xfId="0" applyFont="1" applyFill="1" applyBorder="1" applyAlignment="1" applyProtection="1" quotePrefix="1">
      <alignment horizontal="left" vertical="center"/>
      <protection locked="0"/>
    </xf>
    <xf numFmtId="41" fontId="42" fillId="0" borderId="31" xfId="42" applyNumberFormat="1" applyFont="1" applyFill="1" applyBorder="1" applyAlignment="1" applyProtection="1">
      <alignment horizontal="right" vertical="center"/>
      <protection/>
    </xf>
    <xf numFmtId="0" fontId="42" fillId="0" borderId="31" xfId="0" applyFont="1" applyFill="1" applyBorder="1" applyAlignment="1" applyProtection="1">
      <alignment horizontal="left" vertical="center"/>
      <protection locked="0"/>
    </xf>
    <xf numFmtId="41" fontId="41" fillId="0" borderId="12" xfId="42" applyNumberFormat="1" applyFont="1" applyFill="1" applyBorder="1" applyAlignment="1" applyProtection="1">
      <alignment horizontal="right" vertical="center"/>
      <protection/>
    </xf>
    <xf numFmtId="41" fontId="41" fillId="0" borderId="29" xfId="42" applyNumberFormat="1" applyFont="1" applyFill="1" applyBorder="1" applyAlignment="1" applyProtection="1">
      <alignment horizontal="right" vertical="center"/>
      <protection/>
    </xf>
    <xf numFmtId="0" fontId="41" fillId="0" borderId="12" xfId="0" applyFont="1" applyFill="1" applyBorder="1" applyAlignment="1" applyProtection="1" quotePrefix="1">
      <alignment horizontal="left" vertical="center"/>
      <protection locked="0"/>
    </xf>
    <xf numFmtId="0" fontId="41" fillId="0" borderId="32" xfId="0" applyFont="1" applyFill="1" applyBorder="1" applyAlignment="1" applyProtection="1" quotePrefix="1">
      <alignment horizontal="left" vertical="center"/>
      <protection locked="0"/>
    </xf>
    <xf numFmtId="41" fontId="41" fillId="0" borderId="32" xfId="42" applyNumberFormat="1" applyFont="1" applyFill="1" applyBorder="1" applyAlignment="1" applyProtection="1">
      <alignment horizontal="right" vertical="center"/>
      <protection/>
    </xf>
    <xf numFmtId="41" fontId="42" fillId="0" borderId="31" xfId="42" applyNumberFormat="1" applyFont="1" applyFill="1" applyBorder="1" applyAlignment="1" applyProtection="1">
      <alignment horizontal="right" vertical="center" wrapText="1"/>
      <protection hidden="1"/>
    </xf>
    <xf numFmtId="41" fontId="58" fillId="0" borderId="0" xfId="0" applyNumberFormat="1" applyFont="1" applyFill="1" applyAlignment="1" applyProtection="1">
      <alignment horizontal="left" vertical="center"/>
      <protection hidden="1"/>
    </xf>
    <xf numFmtId="0" fontId="61" fillId="0" borderId="16" xfId="0" applyFont="1" applyFill="1" applyBorder="1" applyAlignment="1" applyProtection="1">
      <alignment vertical="center" wrapText="1"/>
      <protection hidden="1"/>
    </xf>
    <xf numFmtId="0" fontId="62" fillId="0" borderId="33" xfId="0" applyFont="1" applyFill="1" applyBorder="1" applyAlignment="1" applyProtection="1">
      <alignment horizontal="center" vertical="center"/>
      <protection hidden="1"/>
    </xf>
    <xf numFmtId="41" fontId="52" fillId="0" borderId="10" xfId="42" applyNumberFormat="1" applyFont="1" applyFill="1" applyBorder="1" applyAlignment="1" applyProtection="1">
      <alignment horizontal="center" vertical="center" wrapText="1"/>
      <protection locked="0"/>
    </xf>
    <xf numFmtId="41" fontId="42" fillId="0" borderId="36" xfId="42" applyNumberFormat="1" applyFont="1" applyFill="1" applyBorder="1" applyAlignment="1" applyProtection="1">
      <alignment horizontal="right" vertical="center" wrapText="1"/>
      <protection hidden="1"/>
    </xf>
    <xf numFmtId="41" fontId="42" fillId="0" borderId="27" xfId="42" applyNumberFormat="1" applyFont="1" applyFill="1" applyBorder="1" applyAlignment="1" applyProtection="1">
      <alignment horizontal="right" vertical="center" wrapText="1"/>
      <protection locked="0"/>
    </xf>
    <xf numFmtId="41" fontId="42" fillId="0" borderId="12" xfId="44" applyNumberFormat="1" applyFont="1" applyFill="1" applyBorder="1" applyAlignment="1" applyProtection="1">
      <alignment horizontal="right" wrapText="1"/>
      <protection hidden="1"/>
    </xf>
    <xf numFmtId="41" fontId="42" fillId="0" borderId="26" xfId="44" applyNumberFormat="1" applyFont="1" applyFill="1" applyBorder="1" applyAlignment="1" applyProtection="1">
      <alignment horizontal="right" wrapText="1"/>
      <protection hidden="1"/>
    </xf>
    <xf numFmtId="0" fontId="61" fillId="0" borderId="16" xfId="0" applyFont="1" applyFill="1" applyBorder="1" applyAlignment="1" applyProtection="1">
      <alignment vertical="center"/>
      <protection hidden="1"/>
    </xf>
    <xf numFmtId="0" fontId="42" fillId="0" borderId="13" xfId="0" applyFont="1" applyFill="1" applyBorder="1" applyAlignment="1" applyProtection="1">
      <alignment vertical="top" wrapText="1"/>
      <protection hidden="1"/>
    </xf>
    <xf numFmtId="0" fontId="59" fillId="0" borderId="0" xfId="0" applyFont="1" applyFill="1" applyBorder="1" applyAlignment="1" applyProtection="1">
      <alignment horizontal="center" vertical="center"/>
      <protection hidden="1"/>
    </xf>
    <xf numFmtId="41" fontId="42" fillId="0" borderId="12" xfId="42" applyNumberFormat="1" applyFont="1" applyFill="1" applyBorder="1" applyAlignment="1" applyProtection="1">
      <alignment horizontal="right" wrapText="1"/>
      <protection hidden="1"/>
    </xf>
    <xf numFmtId="41" fontId="42" fillId="0" borderId="26" xfId="42" applyNumberFormat="1" applyFont="1" applyFill="1" applyBorder="1" applyAlignment="1" applyProtection="1">
      <alignment horizontal="right" wrapText="1"/>
      <protection locked="0"/>
    </xf>
    <xf numFmtId="0" fontId="41" fillId="0" borderId="19" xfId="0" applyFont="1" applyFill="1" applyBorder="1" applyAlignment="1" applyProtection="1">
      <alignment horizontal="left" vertical="center" wrapText="1"/>
      <protection hidden="1"/>
    </xf>
    <xf numFmtId="0" fontId="57" fillId="0" borderId="16" xfId="0" applyFont="1" applyFill="1" applyBorder="1" applyAlignment="1" applyProtection="1">
      <alignment vertical="center"/>
      <protection hidden="1"/>
    </xf>
    <xf numFmtId="41" fontId="42" fillId="0" borderId="15" xfId="42" applyNumberFormat="1" applyFont="1" applyFill="1" applyBorder="1" applyAlignment="1" applyProtection="1">
      <alignment horizontal="right" vertical="center" wrapText="1"/>
      <protection hidden="1"/>
    </xf>
    <xf numFmtId="0" fontId="42" fillId="0" borderId="13" xfId="0" applyFont="1" applyFill="1" applyBorder="1" applyAlignment="1" applyProtection="1" quotePrefix="1">
      <alignment horizontal="left" vertical="center" wrapText="1"/>
      <protection hidden="1"/>
    </xf>
    <xf numFmtId="0" fontId="58" fillId="0" borderId="0" xfId="0" applyFont="1" applyFill="1" applyBorder="1" applyAlignment="1" applyProtection="1" quotePrefix="1">
      <alignment horizontal="center" vertical="center"/>
      <protection hidden="1"/>
    </xf>
    <xf numFmtId="41" fontId="41" fillId="0" borderId="12" xfId="42" applyNumberFormat="1" applyFont="1" applyFill="1" applyBorder="1" applyAlignment="1" applyProtection="1">
      <alignment horizontal="right" vertical="center" wrapText="1"/>
      <protection hidden="1"/>
    </xf>
    <xf numFmtId="41" fontId="41" fillId="0" borderId="15" xfId="42" applyNumberFormat="1" applyFont="1" applyFill="1" applyBorder="1" applyAlignment="1" applyProtection="1">
      <alignment horizontal="right" vertical="center" wrapText="1"/>
      <protection locked="0"/>
    </xf>
    <xf numFmtId="41" fontId="47" fillId="0" borderId="10" xfId="42" applyNumberFormat="1" applyFont="1" applyFill="1" applyBorder="1" applyAlignment="1" applyProtection="1">
      <alignment horizontal="right" vertical="center" wrapText="1"/>
      <protection hidden="1"/>
    </xf>
    <xf numFmtId="41" fontId="59" fillId="0" borderId="35" xfId="42" applyNumberFormat="1" applyFont="1" applyFill="1" applyBorder="1" applyAlignment="1" applyProtection="1">
      <alignment horizontal="center" vertical="center"/>
      <protection hidden="1"/>
    </xf>
    <xf numFmtId="41" fontId="58" fillId="0" borderId="36" xfId="42" applyNumberFormat="1" applyFont="1" applyFill="1" applyBorder="1" applyAlignment="1" applyProtection="1">
      <alignment horizontal="center" vertical="center"/>
      <protection hidden="1"/>
    </xf>
    <xf numFmtId="41" fontId="60" fillId="0" borderId="41" xfId="42" applyNumberFormat="1" applyFont="1" applyFill="1" applyBorder="1" applyAlignment="1" applyProtection="1">
      <alignment horizontal="center" vertical="center"/>
      <protection hidden="1"/>
    </xf>
    <xf numFmtId="41" fontId="69" fillId="0" borderId="12" xfId="42" applyNumberFormat="1" applyFont="1" applyFill="1" applyBorder="1" applyAlignment="1" applyProtection="1">
      <alignment horizontal="right" vertical="center" wrapText="1"/>
      <protection hidden="1"/>
    </xf>
    <xf numFmtId="0" fontId="51" fillId="0" borderId="0" xfId="0" applyFont="1" applyFill="1" applyAlignment="1">
      <alignment vertical="center"/>
    </xf>
    <xf numFmtId="41" fontId="57" fillId="0" borderId="12" xfId="42" applyNumberFormat="1" applyFont="1" applyFill="1" applyBorder="1" applyAlignment="1" applyProtection="1">
      <alignment horizontal="right" vertical="center" wrapText="1"/>
      <protection hidden="1"/>
    </xf>
    <xf numFmtId="41" fontId="47" fillId="0" borderId="15" xfId="42" applyNumberFormat="1" applyFont="1" applyFill="1" applyBorder="1" applyAlignment="1" applyProtection="1">
      <alignment horizontal="right" vertical="center" wrapText="1"/>
      <protection hidden="1"/>
    </xf>
    <xf numFmtId="194" fontId="42" fillId="0" borderId="12" xfId="42" applyNumberFormat="1" applyFont="1" applyFill="1" applyBorder="1" applyAlignment="1" applyProtection="1">
      <alignment horizontal="right" vertical="center" wrapText="1"/>
      <protection hidden="1"/>
    </xf>
    <xf numFmtId="41" fontId="57" fillId="0" borderId="15" xfId="42" applyNumberFormat="1" applyFont="1" applyFill="1" applyBorder="1" applyAlignment="1" applyProtection="1">
      <alignment horizontal="right" vertical="center" wrapText="1"/>
      <protection hidden="1"/>
    </xf>
    <xf numFmtId="41" fontId="42" fillId="0" borderId="14" xfId="42" applyNumberFormat="1" applyFont="1" applyFill="1" applyBorder="1" applyAlignment="1" applyProtection="1">
      <alignment horizontal="right" vertical="center" wrapText="1"/>
      <protection hidden="1"/>
    </xf>
    <xf numFmtId="41" fontId="42" fillId="0" borderId="18" xfId="42" applyNumberFormat="1" applyFont="1" applyFill="1" applyBorder="1" applyAlignment="1" applyProtection="1">
      <alignment horizontal="right" vertical="center" wrapText="1"/>
      <protection locked="0"/>
    </xf>
    <xf numFmtId="41" fontId="41" fillId="0" borderId="15" xfId="42" applyNumberFormat="1" applyFont="1" applyFill="1" applyBorder="1" applyAlignment="1" applyProtection="1">
      <alignment horizontal="right" vertical="center" wrapText="1"/>
      <protection hidden="1"/>
    </xf>
    <xf numFmtId="41" fontId="47" fillId="0" borderId="12" xfId="42" applyNumberFormat="1" applyFont="1" applyFill="1" applyBorder="1" applyAlignment="1" applyProtection="1">
      <alignment horizontal="right" vertical="center" wrapText="1"/>
      <protection hidden="1"/>
    </xf>
    <xf numFmtId="41" fontId="49" fillId="0" borderId="12" xfId="42" applyNumberFormat="1" applyFont="1" applyFill="1" applyBorder="1" applyAlignment="1" applyProtection="1">
      <alignment horizontal="right" vertical="center" wrapText="1"/>
      <protection hidden="1"/>
    </xf>
    <xf numFmtId="41" fontId="49" fillId="0" borderId="15" xfId="42" applyNumberFormat="1" applyFont="1" applyFill="1" applyBorder="1" applyAlignment="1" applyProtection="1">
      <alignment horizontal="right" vertical="center" wrapText="1"/>
      <protection hidden="1"/>
    </xf>
    <xf numFmtId="41" fontId="49" fillId="0" borderId="12" xfId="42" applyNumberFormat="1" applyFont="1" applyFill="1" applyBorder="1" applyAlignment="1" applyProtection="1">
      <alignment horizontal="right" vertical="center" wrapText="1"/>
      <protection locked="0"/>
    </xf>
    <xf numFmtId="41" fontId="49" fillId="0" borderId="14" xfId="42" applyNumberFormat="1" applyFont="1" applyFill="1" applyBorder="1" applyAlignment="1" applyProtection="1">
      <alignment horizontal="right" vertical="center" wrapText="1"/>
      <protection hidden="1"/>
    </xf>
    <xf numFmtId="41" fontId="49" fillId="0" borderId="18" xfId="42" applyNumberFormat="1" applyFont="1" applyFill="1" applyBorder="1" applyAlignment="1" applyProtection="1">
      <alignment horizontal="right" vertical="center" wrapText="1"/>
      <protection hidden="1"/>
    </xf>
    <xf numFmtId="209" fontId="51" fillId="0" borderId="0" xfId="0" applyNumberFormat="1" applyFont="1" applyAlignment="1">
      <alignment/>
    </xf>
    <xf numFmtId="3" fontId="41" fillId="0" borderId="0" xfId="0" applyNumberFormat="1" applyFont="1" applyAlignment="1">
      <alignment/>
    </xf>
    <xf numFmtId="3" fontId="43" fillId="0" borderId="0" xfId="0" applyNumberFormat="1" applyFont="1" applyAlignment="1">
      <alignment/>
    </xf>
    <xf numFmtId="3" fontId="43" fillId="0" borderId="0" xfId="0" applyNumberFormat="1" applyFont="1" applyAlignment="1">
      <alignment/>
    </xf>
    <xf numFmtId="0" fontId="42" fillId="0" borderId="0" xfId="0" applyFont="1" applyFill="1" applyAlignment="1">
      <alignment vertical="center"/>
    </xf>
    <xf numFmtId="0" fontId="60" fillId="0" borderId="34" xfId="0" applyFont="1" applyFill="1" applyBorder="1" applyAlignment="1" applyProtection="1">
      <alignment horizontal="center" vertical="top"/>
      <protection hidden="1"/>
    </xf>
    <xf numFmtId="41" fontId="41" fillId="0" borderId="26" xfId="42" applyNumberFormat="1" applyFont="1" applyFill="1" applyBorder="1" applyAlignment="1" applyProtection="1">
      <alignment horizontal="right" vertical="center" wrapText="1"/>
      <protection hidden="1"/>
    </xf>
    <xf numFmtId="41" fontId="41" fillId="0" borderId="27" xfId="42" applyNumberFormat="1" applyFont="1" applyFill="1" applyBorder="1" applyAlignment="1" applyProtection="1">
      <alignment horizontal="right" vertical="center" wrapText="1"/>
      <protection locked="0"/>
    </xf>
    <xf numFmtId="41" fontId="41" fillId="0" borderId="14" xfId="42" applyNumberFormat="1" applyFont="1" applyFill="1" applyBorder="1" applyAlignment="1" applyProtection="1">
      <alignment horizontal="right" vertical="center" wrapText="1"/>
      <protection hidden="1"/>
    </xf>
    <xf numFmtId="41" fontId="41" fillId="0" borderId="18" xfId="42" applyNumberFormat="1" applyFont="1" applyFill="1" applyBorder="1" applyAlignment="1" applyProtection="1">
      <alignment horizontal="right" vertical="center" wrapText="1"/>
      <protection hidden="1"/>
    </xf>
    <xf numFmtId="41" fontId="47" fillId="0" borderId="43" xfId="42" applyNumberFormat="1" applyFont="1" applyFill="1" applyBorder="1" applyAlignment="1" applyProtection="1">
      <alignment horizontal="center" vertical="center" wrapText="1"/>
      <protection locked="0"/>
    </xf>
    <xf numFmtId="0" fontId="41" fillId="0" borderId="0" xfId="0" applyFont="1" applyFill="1" applyBorder="1" applyAlignment="1" applyProtection="1">
      <alignment horizontal="left" vertical="center" wrapText="1"/>
      <protection hidden="1"/>
    </xf>
    <xf numFmtId="0" fontId="51" fillId="0" borderId="0" xfId="0" applyFont="1" applyFill="1" applyBorder="1" applyAlignment="1">
      <alignment/>
    </xf>
    <xf numFmtId="41" fontId="43" fillId="0" borderId="0" xfId="42" applyNumberFormat="1" applyFont="1" applyFill="1" applyBorder="1" applyAlignment="1" applyProtection="1">
      <alignment horizontal="right" vertical="center" wrapText="1"/>
      <protection hidden="1"/>
    </xf>
    <xf numFmtId="0" fontId="51" fillId="0" borderId="0" xfId="0" applyFont="1" applyFill="1" applyAlignment="1">
      <alignment/>
    </xf>
    <xf numFmtId="41" fontId="42" fillId="0" borderId="15" xfId="42" applyNumberFormat="1" applyFont="1" applyFill="1" applyBorder="1" applyAlignment="1" applyProtection="1">
      <alignment horizontal="right" wrapText="1"/>
      <protection locked="0"/>
    </xf>
    <xf numFmtId="41" fontId="42" fillId="0" borderId="44" xfId="42" applyNumberFormat="1" applyFont="1" applyFill="1" applyBorder="1" applyAlignment="1" applyProtection="1">
      <alignment horizontal="right" wrapText="1"/>
      <protection locked="0"/>
    </xf>
    <xf numFmtId="3" fontId="42" fillId="0" borderId="15" xfId="42" applyNumberFormat="1" applyFont="1" applyFill="1" applyBorder="1" applyAlignment="1" applyProtection="1">
      <alignment horizontal="right" wrapText="1"/>
      <protection locked="0"/>
    </xf>
    <xf numFmtId="3" fontId="42" fillId="0" borderId="44" xfId="42" applyNumberFormat="1" applyFont="1" applyFill="1" applyBorder="1" applyAlignment="1" applyProtection="1">
      <alignment horizontal="right" wrapText="1"/>
      <protection locked="0"/>
    </xf>
    <xf numFmtId="41" fontId="41" fillId="0" borderId="21" xfId="42" applyNumberFormat="1" applyFont="1" applyFill="1" applyBorder="1" applyAlignment="1" applyProtection="1">
      <alignment horizontal="right" vertical="center" wrapText="1"/>
      <protection locked="0"/>
    </xf>
    <xf numFmtId="41" fontId="42" fillId="0" borderId="30" xfId="42" applyNumberFormat="1" applyFont="1" applyFill="1" applyBorder="1" applyAlignment="1" applyProtection="1">
      <alignment horizontal="right" vertical="center" wrapText="1"/>
      <protection hidden="1"/>
    </xf>
    <xf numFmtId="41" fontId="42" fillId="0" borderId="45" xfId="42" applyNumberFormat="1" applyFont="1" applyFill="1" applyBorder="1" applyAlignment="1" applyProtection="1">
      <alignment horizontal="right" vertical="center" wrapText="1"/>
      <protection hidden="1"/>
    </xf>
    <xf numFmtId="41" fontId="42" fillId="0" borderId="46" xfId="42" applyNumberFormat="1" applyFont="1" applyFill="1" applyBorder="1" applyAlignment="1" applyProtection="1">
      <alignment horizontal="right" vertical="center" wrapText="1"/>
      <protection locked="0"/>
    </xf>
    <xf numFmtId="41" fontId="42" fillId="0" borderId="47" xfId="0" applyNumberFormat="1" applyFont="1" applyFill="1" applyBorder="1" applyAlignment="1">
      <alignment vertical="center"/>
    </xf>
    <xf numFmtId="41" fontId="42" fillId="0" borderId="46" xfId="42" applyNumberFormat="1" applyFont="1" applyFill="1" applyBorder="1" applyAlignment="1" applyProtection="1">
      <alignment horizontal="right" vertical="center" wrapText="1"/>
      <protection hidden="1"/>
    </xf>
    <xf numFmtId="41" fontId="42" fillId="0" borderId="48" xfId="42" applyNumberFormat="1" applyFont="1" applyFill="1" applyBorder="1" applyAlignment="1" applyProtection="1">
      <alignment horizontal="right" vertical="center" wrapText="1"/>
      <protection hidden="1"/>
    </xf>
    <xf numFmtId="41" fontId="42" fillId="0" borderId="49" xfId="42" applyNumberFormat="1" applyFont="1" applyFill="1" applyBorder="1" applyAlignment="1" applyProtection="1">
      <alignment horizontal="right" vertical="center" wrapText="1"/>
      <protection locked="0"/>
    </xf>
    <xf numFmtId="0" fontId="42" fillId="0" borderId="13" xfId="0" applyFont="1" applyFill="1" applyBorder="1" applyAlignment="1" applyProtection="1" quotePrefix="1">
      <alignment horizontal="left" vertical="center" wrapText="1"/>
      <protection hidden="1" locked="0"/>
    </xf>
    <xf numFmtId="41" fontId="52" fillId="0" borderId="11" xfId="42" applyNumberFormat="1" applyFont="1" applyFill="1" applyBorder="1" applyAlignment="1" applyProtection="1">
      <alignment horizontal="center" vertical="center" wrapText="1"/>
      <protection locked="0"/>
    </xf>
    <xf numFmtId="41" fontId="42" fillId="0" borderId="24" xfId="42" applyNumberFormat="1" applyFont="1" applyFill="1" applyBorder="1" applyAlignment="1" applyProtection="1">
      <alignment horizontal="right" vertical="center" wrapText="1"/>
      <protection locked="0"/>
    </xf>
    <xf numFmtId="41" fontId="64" fillId="0" borderId="12" xfId="42" applyNumberFormat="1" applyFont="1" applyFill="1" applyBorder="1" applyAlignment="1" applyProtection="1">
      <alignment horizontal="right" vertical="center" wrapText="1"/>
      <protection hidden="1"/>
    </xf>
    <xf numFmtId="0" fontId="42" fillId="0" borderId="12" xfId="0" applyFont="1" applyFill="1" applyBorder="1" applyAlignment="1" applyProtection="1" quotePrefix="1">
      <alignment horizontal="center" vertical="center" wrapText="1"/>
      <protection hidden="1"/>
    </xf>
    <xf numFmtId="41" fontId="45" fillId="0" borderId="12" xfId="42" applyNumberFormat="1" applyFont="1" applyFill="1" applyBorder="1" applyAlignment="1" applyProtection="1">
      <alignment horizontal="right" vertical="center" wrapText="1"/>
      <protection hidden="1"/>
    </xf>
    <xf numFmtId="41" fontId="42" fillId="0" borderId="12" xfId="42" applyNumberFormat="1" applyFont="1" applyFill="1" applyBorder="1" applyAlignment="1" applyProtection="1">
      <alignment horizontal="right" vertical="center" wrapText="1"/>
      <protection locked="0"/>
    </xf>
    <xf numFmtId="0" fontId="50" fillId="0" borderId="0" xfId="0" applyFont="1" applyFill="1" applyAlignment="1" applyProtection="1">
      <alignment horizontal="center" vertical="top"/>
      <protection locked="0"/>
    </xf>
    <xf numFmtId="0" fontId="42" fillId="0" borderId="0" xfId="0" applyFont="1" applyFill="1" applyAlignment="1" applyProtection="1">
      <alignment horizontal="center" vertical="top"/>
      <protection locked="0"/>
    </xf>
    <xf numFmtId="41" fontId="43" fillId="0" borderId="0" xfId="0" applyNumberFormat="1" applyFont="1" applyFill="1" applyAlignment="1" applyProtection="1">
      <alignment horizontal="right"/>
      <protection locked="0"/>
    </xf>
    <xf numFmtId="41" fontId="43" fillId="0" borderId="50" xfId="0" applyNumberFormat="1" applyFont="1" applyFill="1" applyBorder="1" applyAlignment="1" applyProtection="1">
      <alignment horizontal="right"/>
      <protection locked="0"/>
    </xf>
    <xf numFmtId="0" fontId="50" fillId="0" borderId="29" xfId="0" applyFont="1" applyBorder="1" applyAlignment="1">
      <alignment horizontal="center" vertical="center"/>
    </xf>
    <xf numFmtId="0" fontId="50" fillId="0" borderId="0" xfId="0" applyFont="1" applyAlignment="1">
      <alignment horizontal="center" wrapText="1"/>
    </xf>
    <xf numFmtId="0" fontId="0" fillId="0" borderId="0" xfId="0" applyAlignment="1">
      <alignment/>
    </xf>
    <xf numFmtId="0" fontId="50" fillId="0" borderId="29" xfId="0" applyFont="1" applyBorder="1" applyAlignment="1">
      <alignment horizontal="center" vertical="center" wrapText="1"/>
    </xf>
    <xf numFmtId="0" fontId="67" fillId="0" borderId="0" xfId="0" applyFont="1" applyAlignment="1">
      <alignment horizontal="center"/>
    </xf>
    <xf numFmtId="180" fontId="51" fillId="0" borderId="0" xfId="42" applyNumberFormat="1" applyFont="1" applyAlignment="1">
      <alignment horizontal="center" vertical="center"/>
    </xf>
    <xf numFmtId="0" fontId="50" fillId="0" borderId="0" xfId="0" applyFont="1" applyAlignment="1">
      <alignment horizontal="center"/>
    </xf>
    <xf numFmtId="0" fontId="43" fillId="0" borderId="0" xfId="0" applyFont="1" applyBorder="1" applyAlignment="1">
      <alignment horizontal="center"/>
    </xf>
    <xf numFmtId="0" fontId="41" fillId="0" borderId="0" xfId="0" applyFont="1" applyFill="1" applyAlignment="1" applyProtection="1">
      <alignment horizontal="left" vertical="center"/>
      <protection hidden="1"/>
    </xf>
    <xf numFmtId="0" fontId="52" fillId="0" borderId="29" xfId="0" applyFont="1" applyFill="1" applyBorder="1" applyAlignment="1" applyProtection="1">
      <alignment horizontal="center" vertical="center" wrapText="1"/>
      <protection hidden="1"/>
    </xf>
    <xf numFmtId="0" fontId="42" fillId="0" borderId="0" xfId="0" applyFont="1" applyFill="1" applyAlignment="1" applyProtection="1">
      <alignment horizontal="center" vertical="center"/>
      <protection hidden="1"/>
    </xf>
    <xf numFmtId="14" fontId="52" fillId="0" borderId="29" xfId="0" applyNumberFormat="1" applyFont="1" applyFill="1" applyBorder="1" applyAlignment="1" applyProtection="1">
      <alignment horizontal="center" vertical="center" wrapText="1"/>
      <protection locked="0"/>
    </xf>
    <xf numFmtId="0" fontId="65" fillId="0" borderId="0" xfId="101" applyFont="1" applyFill="1" applyAlignment="1" applyProtection="1">
      <alignment horizontal="center" vertical="center" wrapText="1"/>
      <protection hidden="1"/>
    </xf>
    <xf numFmtId="0" fontId="65" fillId="0" borderId="0" xfId="101" applyFont="1" applyAlignment="1" applyProtection="1">
      <alignment horizontal="center" vertical="center" wrapText="1"/>
      <protection/>
    </xf>
    <xf numFmtId="0" fontId="50" fillId="0" borderId="0" xfId="0" applyFont="1" applyBorder="1" applyAlignment="1">
      <alignment horizontal="center" vertical="center"/>
    </xf>
    <xf numFmtId="0" fontId="51" fillId="0" borderId="0" xfId="0" applyFont="1" applyBorder="1" applyAlignment="1">
      <alignment vertical="center"/>
    </xf>
    <xf numFmtId="0" fontId="51" fillId="0" borderId="0" xfId="0" applyFont="1" applyBorder="1" applyAlignment="1">
      <alignment horizontal="center" vertical="center"/>
    </xf>
    <xf numFmtId="180" fontId="50" fillId="0" borderId="0" xfId="42" applyNumberFormat="1" applyFont="1" applyFill="1" applyBorder="1" applyAlignment="1">
      <alignment horizontal="center" vertical="center"/>
    </xf>
    <xf numFmtId="0" fontId="50" fillId="0" borderId="0" xfId="0" applyFont="1" applyFill="1" applyBorder="1" applyAlignment="1">
      <alignment horizontal="center" vertical="center"/>
    </xf>
    <xf numFmtId="180" fontId="51" fillId="0" borderId="0" xfId="42" applyNumberFormat="1" applyFont="1" applyBorder="1" applyAlignment="1">
      <alignment vertical="center"/>
    </xf>
    <xf numFmtId="180" fontId="50" fillId="0" borderId="0" xfId="0" applyNumberFormat="1" applyFont="1" applyBorder="1" applyAlignment="1">
      <alignment/>
    </xf>
    <xf numFmtId="37" fontId="50" fillId="0" borderId="0" xfId="42" applyNumberFormat="1" applyFont="1" applyBorder="1" applyAlignment="1">
      <alignment/>
    </xf>
    <xf numFmtId="37" fontId="51" fillId="0" borderId="0" xfId="42" applyNumberFormat="1" applyFont="1" applyBorder="1" applyAlignment="1">
      <alignment/>
    </xf>
    <xf numFmtId="180" fontId="51" fillId="0" borderId="0" xfId="0" applyNumberFormat="1" applyFont="1" applyBorder="1" applyAlignment="1">
      <alignment/>
    </xf>
    <xf numFmtId="0" fontId="53" fillId="0" borderId="0" xfId="0" applyFont="1" applyBorder="1" applyAlignment="1">
      <alignment/>
    </xf>
    <xf numFmtId="37" fontId="53" fillId="0" borderId="0" xfId="42" applyNumberFormat="1" applyFont="1" applyBorder="1" applyAlignment="1">
      <alignment/>
    </xf>
    <xf numFmtId="43" fontId="51" fillId="0" borderId="0" xfId="42" applyFont="1" applyBorder="1" applyAlignment="1">
      <alignment/>
    </xf>
    <xf numFmtId="43" fontId="51" fillId="0" borderId="0" xfId="0" applyNumberFormat="1" applyFont="1" applyBorder="1" applyAlignment="1">
      <alignment/>
    </xf>
    <xf numFmtId="37" fontId="51" fillId="0" borderId="0" xfId="0" applyNumberFormat="1" applyFont="1" applyBorder="1" applyAlignment="1">
      <alignment/>
    </xf>
    <xf numFmtId="3" fontId="51" fillId="0" borderId="0" xfId="0" applyNumberFormat="1" applyFont="1" applyBorder="1" applyAlignment="1">
      <alignment/>
    </xf>
    <xf numFmtId="3" fontId="50" fillId="0" borderId="0" xfId="0" applyNumberFormat="1" applyFont="1" applyBorder="1" applyAlignment="1">
      <alignment/>
    </xf>
    <xf numFmtId="180" fontId="42" fillId="0" borderId="0" xfId="42" applyNumberFormat="1" applyFont="1" applyFill="1" applyBorder="1" applyAlignment="1" applyProtection="1">
      <alignment vertical="center"/>
      <protection hidden="1"/>
    </xf>
    <xf numFmtId="0" fontId="42" fillId="0" borderId="0" xfId="0" applyFont="1" applyFill="1" applyBorder="1" applyAlignment="1" applyProtection="1">
      <alignment vertical="center"/>
      <protection hidden="1"/>
    </xf>
    <xf numFmtId="180" fontId="43" fillId="0" borderId="0" xfId="42" applyNumberFormat="1" applyFont="1" applyFill="1" applyBorder="1" applyAlignment="1" applyProtection="1">
      <alignment horizontal="center" vertical="center"/>
      <protection hidden="1"/>
    </xf>
    <xf numFmtId="0" fontId="43" fillId="0" borderId="0" xfId="0" applyFont="1" applyFill="1" applyBorder="1" applyAlignment="1" applyProtection="1">
      <alignment horizontal="center" vertical="center"/>
      <protection hidden="1"/>
    </xf>
    <xf numFmtId="180" fontId="43" fillId="0" borderId="0" xfId="42" applyNumberFormat="1" applyFont="1" applyFill="1" applyBorder="1" applyAlignment="1" applyProtection="1">
      <alignment vertical="center"/>
      <protection hidden="1"/>
    </xf>
    <xf numFmtId="180" fontId="47" fillId="0" borderId="0" xfId="42" applyNumberFormat="1" applyFont="1" applyFill="1" applyBorder="1" applyAlignment="1" applyProtection="1">
      <alignment horizontal="right" vertical="center" wrapText="1"/>
      <protection hidden="1"/>
    </xf>
    <xf numFmtId="41" fontId="71" fillId="0" borderId="0" xfId="115" applyNumberFormat="1" applyFont="1" applyFill="1" applyBorder="1" applyAlignment="1">
      <alignment horizontal="right" vertical="center" wrapText="1"/>
      <protection/>
    </xf>
    <xf numFmtId="180" fontId="42" fillId="0" borderId="0" xfId="42" applyNumberFormat="1" applyFont="1" applyFill="1" applyBorder="1" applyAlignment="1" applyProtection="1">
      <alignment horizontal="right" vertical="center" wrapText="1"/>
      <protection hidden="1"/>
    </xf>
    <xf numFmtId="41" fontId="70" fillId="0" borderId="0" xfId="115" applyNumberFormat="1" applyFont="1" applyFill="1" applyBorder="1" applyAlignment="1">
      <alignment horizontal="right" vertical="center" wrapText="1"/>
      <protection/>
    </xf>
    <xf numFmtId="41" fontId="57" fillId="0" borderId="0" xfId="42" applyNumberFormat="1" applyFont="1" applyFill="1" applyBorder="1" applyAlignment="1" applyProtection="1">
      <alignment horizontal="right" vertical="center" wrapText="1"/>
      <protection hidden="1"/>
    </xf>
    <xf numFmtId="41" fontId="70" fillId="0" borderId="0" xfId="106" applyNumberFormat="1" applyFont="1" applyFill="1" applyBorder="1" applyAlignment="1">
      <alignment horizontal="right" vertical="center" wrapText="1"/>
      <protection/>
    </xf>
    <xf numFmtId="180" fontId="45" fillId="0" borderId="0" xfId="42" applyNumberFormat="1" applyFont="1" applyFill="1" applyBorder="1" applyAlignment="1" applyProtection="1">
      <alignment vertical="center"/>
      <protection hidden="1"/>
    </xf>
    <xf numFmtId="41" fontId="70" fillId="0" borderId="0" xfId="111" applyNumberFormat="1" applyFont="1" applyFill="1" applyBorder="1" applyAlignment="1">
      <alignment horizontal="right" vertical="center" wrapText="1"/>
      <protection/>
    </xf>
    <xf numFmtId="41" fontId="70" fillId="0" borderId="0" xfId="143" applyNumberFormat="1" applyFont="1" applyFill="1" applyBorder="1" applyAlignment="1">
      <alignment horizontal="right" vertical="center" wrapText="1"/>
      <protection/>
    </xf>
    <xf numFmtId="41" fontId="49" fillId="0" borderId="0" xfId="42" applyNumberFormat="1" applyFont="1" applyFill="1" applyBorder="1" applyAlignment="1" applyProtection="1">
      <alignment horizontal="right" vertical="center" wrapText="1"/>
      <protection hidden="1"/>
    </xf>
    <xf numFmtId="180" fontId="41" fillId="0" borderId="0" xfId="42" applyNumberFormat="1" applyFont="1" applyFill="1" applyBorder="1" applyAlignment="1" applyProtection="1">
      <alignment horizontal="right" vertical="center" wrapText="1"/>
      <protection hidden="1"/>
    </xf>
    <xf numFmtId="41" fontId="71" fillId="0" borderId="0" xfId="144" applyNumberFormat="1" applyFont="1" applyBorder="1" applyAlignment="1">
      <alignment horizontal="right" vertical="center" wrapText="1"/>
      <protection/>
    </xf>
  </cellXfs>
  <cellStyles count="14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2" xfId="46"/>
    <cellStyle name="Comma 13" xfId="47"/>
    <cellStyle name="Comma 14" xfId="48"/>
    <cellStyle name="Comma 15" xfId="49"/>
    <cellStyle name="Comma 16" xfId="50"/>
    <cellStyle name="Comma 17" xfId="51"/>
    <cellStyle name="Comma 18" xfId="52"/>
    <cellStyle name="Comma 19" xfId="53"/>
    <cellStyle name="Comma 2" xfId="54"/>
    <cellStyle name="Comma 2 2" xfId="55"/>
    <cellStyle name="Comma 2 3" xfId="56"/>
    <cellStyle name="Comma 2 4" xfId="57"/>
    <cellStyle name="Comma 2 5" xfId="58"/>
    <cellStyle name="Comma 2 6" xfId="59"/>
    <cellStyle name="Comma 20" xfId="60"/>
    <cellStyle name="Comma 21" xfId="61"/>
    <cellStyle name="Comma 22" xfId="62"/>
    <cellStyle name="Comma 23" xfId="63"/>
    <cellStyle name="Comma 24" xfId="64"/>
    <cellStyle name="Comma 25" xfId="65"/>
    <cellStyle name="Comma 26" xfId="66"/>
    <cellStyle name="Comma 27" xfId="67"/>
    <cellStyle name="Comma 28" xfId="68"/>
    <cellStyle name="Comma 29" xfId="69"/>
    <cellStyle name="Comma 3" xfId="70"/>
    <cellStyle name="Comma 30" xfId="71"/>
    <cellStyle name="Comma 31" xfId="72"/>
    <cellStyle name="Comma 32" xfId="73"/>
    <cellStyle name="Comma 33" xfId="74"/>
    <cellStyle name="Comma 34" xfId="75"/>
    <cellStyle name="Comma 35" xfId="76"/>
    <cellStyle name="Comma 36" xfId="77"/>
    <cellStyle name="Comma 37" xfId="78"/>
    <cellStyle name="Comma 38" xfId="79"/>
    <cellStyle name="Comma 39" xfId="80"/>
    <cellStyle name="Comma 4" xfId="81"/>
    <cellStyle name="Comma 40" xfId="82"/>
    <cellStyle name="Comma 41" xfId="83"/>
    <cellStyle name="Comma 42" xfId="84"/>
    <cellStyle name="Comma 43" xfId="85"/>
    <cellStyle name="Comma 44" xfId="86"/>
    <cellStyle name="Comma 5" xfId="87"/>
    <cellStyle name="Comma 6" xfId="88"/>
    <cellStyle name="Comma 7" xfId="89"/>
    <cellStyle name="Comma 8" xfId="90"/>
    <cellStyle name="Comma 9" xfId="91"/>
    <cellStyle name="Currency" xfId="92"/>
    <cellStyle name="Currency [0]" xfId="93"/>
    <cellStyle name="Explanatory Text" xfId="94"/>
    <cellStyle name="Followed Hyperlink" xfId="95"/>
    <cellStyle name="Good" xfId="96"/>
    <cellStyle name="Heading 1" xfId="97"/>
    <cellStyle name="Heading 2" xfId="98"/>
    <cellStyle name="Heading 3" xfId="99"/>
    <cellStyle name="Heading 4" xfId="100"/>
    <cellStyle name="Hyperlink" xfId="101"/>
    <cellStyle name="Input" xfId="102"/>
    <cellStyle name="Linked Cell" xfId="103"/>
    <cellStyle name="Neutral" xfId="104"/>
    <cellStyle name="Normal 10" xfId="105"/>
    <cellStyle name="Normal 11" xfId="106"/>
    <cellStyle name="Normal 12" xfId="107"/>
    <cellStyle name="Normal 13" xfId="108"/>
    <cellStyle name="Normal 14" xfId="109"/>
    <cellStyle name="Normal 15" xfId="110"/>
    <cellStyle name="Normal 16" xfId="111"/>
    <cellStyle name="Normal 17" xfId="112"/>
    <cellStyle name="Normal 18" xfId="113"/>
    <cellStyle name="Normal 19" xfId="114"/>
    <cellStyle name="Normal 2" xfId="115"/>
    <cellStyle name="Normal 2 2" xfId="116"/>
    <cellStyle name="Normal 2 3" xfId="117"/>
    <cellStyle name="Normal 2 4" xfId="118"/>
    <cellStyle name="Normal 2 5" xfId="119"/>
    <cellStyle name="Normal 2 6" xfId="120"/>
    <cellStyle name="Normal 20" xfId="121"/>
    <cellStyle name="Normal 21" xfId="122"/>
    <cellStyle name="Normal 22" xfId="123"/>
    <cellStyle name="Normal 23" xfId="124"/>
    <cellStyle name="Normal 24" xfId="125"/>
    <cellStyle name="Normal 25" xfId="126"/>
    <cellStyle name="Normal 26" xfId="127"/>
    <cellStyle name="Normal 27" xfId="128"/>
    <cellStyle name="Normal 28" xfId="129"/>
    <cellStyle name="Normal 29" xfId="130"/>
    <cellStyle name="Normal 3" xfId="131"/>
    <cellStyle name="Normal 30" xfId="132"/>
    <cellStyle name="Normal 31" xfId="133"/>
    <cellStyle name="Normal 32" xfId="134"/>
    <cellStyle name="Normal 33" xfId="135"/>
    <cellStyle name="Normal 34" xfId="136"/>
    <cellStyle name="Normal 35" xfId="137"/>
    <cellStyle name="Normal 36" xfId="138"/>
    <cellStyle name="Normal 37" xfId="139"/>
    <cellStyle name="Normal 38" xfId="140"/>
    <cellStyle name="Normal 39" xfId="141"/>
    <cellStyle name="Normal 4" xfId="142"/>
    <cellStyle name="Normal 40" xfId="143"/>
    <cellStyle name="Normal 41" xfId="144"/>
    <cellStyle name="Normal 42" xfId="145"/>
    <cellStyle name="Normal 43" xfId="146"/>
    <cellStyle name="Normal 5" xfId="147"/>
    <cellStyle name="Normal 6" xfId="148"/>
    <cellStyle name="Normal 7" xfId="149"/>
    <cellStyle name="Normal 8" xfId="150"/>
    <cellStyle name="Normal 9" xfId="151"/>
    <cellStyle name="Normal_Vinacafe Bien Hoa _ 2006 working FS_ 30042007" xfId="152"/>
    <cellStyle name="Note" xfId="153"/>
    <cellStyle name="Output" xfId="154"/>
    <cellStyle name="Percent" xfId="155"/>
    <cellStyle name="Percent 2" xfId="156"/>
    <cellStyle name="Title" xfId="157"/>
    <cellStyle name="Total" xfId="158"/>
    <cellStyle name="Warning Text" xfId="159"/>
  </cellStyles>
  <dxfs count="5">
    <dxf>
      <font>
        <color indexed="10"/>
      </font>
    </dxf>
    <dxf>
      <font>
        <color indexed="10"/>
      </font>
    </dxf>
    <dxf>
      <font>
        <color indexed="10"/>
      </font>
    </dxf>
    <dxf>
      <font>
        <color indexed="1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533400</xdr:colOff>
      <xdr:row>12</xdr:row>
      <xdr:rowOff>0</xdr:rowOff>
    </xdr:from>
    <xdr:ext cx="190500" cy="295275"/>
    <xdr:sp>
      <xdr:nvSpPr>
        <xdr:cNvPr id="1" name="TextBox 1"/>
        <xdr:cNvSpPr txBox="1">
          <a:spLocks noChangeArrowheads="1"/>
        </xdr:cNvSpPr>
      </xdr:nvSpPr>
      <xdr:spPr>
        <a:xfrm>
          <a:off x="8591550" y="2324100"/>
          <a:ext cx="190500" cy="295275"/>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151</xdr:row>
      <xdr:rowOff>0</xdr:rowOff>
    </xdr:from>
    <xdr:to>
      <xdr:col>0</xdr:col>
      <xdr:colOff>1657350</xdr:colOff>
      <xdr:row>159</xdr:row>
      <xdr:rowOff>28575</xdr:rowOff>
    </xdr:to>
    <xdr:sp>
      <xdr:nvSpPr>
        <xdr:cNvPr id="1" name="TextBox 1"/>
        <xdr:cNvSpPr txBox="1">
          <a:spLocks noChangeArrowheads="1"/>
        </xdr:cNvSpPr>
      </xdr:nvSpPr>
      <xdr:spPr>
        <a:xfrm>
          <a:off x="19050" y="29784675"/>
          <a:ext cx="1638300" cy="1600200"/>
        </a:xfrm>
        <a:prstGeom prst="rect">
          <a:avLst/>
        </a:prstGeom>
        <a:solidFill>
          <a:srgbClr val="FFFFFF"/>
        </a:solidFill>
        <a:ln w="9525" cmpd="sng">
          <a:noFill/>
        </a:ln>
      </xdr:spPr>
      <xdr:txBody>
        <a:bodyPr vertOverflow="clip" wrap="square" lIns="91440" tIns="45720" rIns="91440" bIns="45720"/>
        <a:p>
          <a:pPr algn="r">
            <a:defRPr/>
          </a:pPr>
          <a:r>
            <a:rPr lang="en-US" cap="none" sz="1200" b="1" i="0" u="none" baseline="0">
              <a:solidFill>
                <a:srgbClr val="000000"/>
              </a:solidFill>
              <a:latin typeface="Arial"/>
              <a:ea typeface="Arial"/>
              <a:cs typeface="Arial"/>
            </a:rPr>
            <a:t> Người lập bảng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Calibri"/>
              <a:ea typeface="Calibri"/>
              <a:cs typeface="Calibri"/>
            </a:rPr>
            <a:t>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Phạm Tiến Dũng</a:t>
          </a:r>
          <a:r>
            <a:rPr lang="en-US" cap="none" sz="1100" b="0" i="0" u="none" baseline="0">
              <a:solidFill>
                <a:srgbClr val="000000"/>
              </a:solidFill>
              <a:latin typeface="Arial"/>
              <a:ea typeface="Arial"/>
              <a:cs typeface="Arial"/>
            </a:rPr>
            <a:t> </a:t>
          </a:r>
        </a:p>
      </xdr:txBody>
    </xdr:sp>
    <xdr:clientData/>
  </xdr:twoCellAnchor>
  <xdr:twoCellAnchor>
    <xdr:from>
      <xdr:col>0</xdr:col>
      <xdr:colOff>2486025</xdr:colOff>
      <xdr:row>151</xdr:row>
      <xdr:rowOff>0</xdr:rowOff>
    </xdr:from>
    <xdr:to>
      <xdr:col>3</xdr:col>
      <xdr:colOff>314325</xdr:colOff>
      <xdr:row>158</xdr:row>
      <xdr:rowOff>161925</xdr:rowOff>
    </xdr:to>
    <xdr:sp>
      <xdr:nvSpPr>
        <xdr:cNvPr id="2" name="TextBox 2"/>
        <xdr:cNvSpPr txBox="1">
          <a:spLocks noChangeArrowheads="1"/>
        </xdr:cNvSpPr>
      </xdr:nvSpPr>
      <xdr:spPr>
        <a:xfrm>
          <a:off x="2486025" y="29784675"/>
          <a:ext cx="2000250" cy="1514475"/>
        </a:xfrm>
        <a:prstGeom prst="rect">
          <a:avLst/>
        </a:prstGeom>
        <a:solidFill>
          <a:srgbClr val="FFFFFF"/>
        </a:solidFill>
        <a:ln w="9525" cmpd="sng">
          <a:noFill/>
        </a:ln>
      </xdr:spPr>
      <xdr:txBody>
        <a:bodyPr vertOverflow="clip" wrap="square" lIns="91440" tIns="45720" rIns="91440" bIns="45720"/>
        <a:p>
          <a:pPr algn="r">
            <a:defRPr/>
          </a:pPr>
          <a:r>
            <a:rPr lang="en-US" cap="none" sz="1200" b="1" i="0" u="none" baseline="0">
              <a:solidFill>
                <a:srgbClr val="000000"/>
              </a:solidFill>
              <a:latin typeface="Arial"/>
              <a:ea typeface="Arial"/>
              <a:cs typeface="Arial"/>
            </a:rPr>
            <a:t>  Kế toán trưởng    </a:t>
          </a:r>
          <a:r>
            <a:rPr lang="en-US" cap="none" sz="12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Nguyễn Quốc Hòa </a:t>
          </a:r>
        </a:p>
      </xdr:txBody>
    </xdr:sp>
    <xdr:clientData/>
  </xdr:twoCellAnchor>
  <xdr:twoCellAnchor>
    <xdr:from>
      <xdr:col>3</xdr:col>
      <xdr:colOff>876300</xdr:colOff>
      <xdr:row>151</xdr:row>
      <xdr:rowOff>19050</xdr:rowOff>
    </xdr:from>
    <xdr:to>
      <xdr:col>5</xdr:col>
      <xdr:colOff>9525</xdr:colOff>
      <xdr:row>158</xdr:row>
      <xdr:rowOff>123825</xdr:rowOff>
    </xdr:to>
    <xdr:sp>
      <xdr:nvSpPr>
        <xdr:cNvPr id="3" name="TextBox 3"/>
        <xdr:cNvSpPr txBox="1">
          <a:spLocks noChangeArrowheads="1"/>
        </xdr:cNvSpPr>
      </xdr:nvSpPr>
      <xdr:spPr>
        <a:xfrm>
          <a:off x="5048250" y="29803725"/>
          <a:ext cx="1971675" cy="1476375"/>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T</a:t>
          </a:r>
          <a:r>
            <a:rPr lang="en-US" cap="none" sz="1200" b="1" i="0" u="none" baseline="0">
              <a:solidFill>
                <a:srgbClr val="000000"/>
              </a:solidFill>
              <a:latin typeface="Arial"/>
              <a:ea typeface="Arial"/>
              <a:cs typeface="Arial"/>
            </a:rPr>
            <a:t>ổng giám đốc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200" b="1" i="0" u="none" baseline="0">
              <a:solidFill>
                <a:srgbClr val="000000"/>
              </a:solidFill>
              <a:latin typeface="Arial"/>
              <a:ea typeface="Arial"/>
              <a:cs typeface="Arial"/>
            </a:rPr>
            <a:t>Vũ Quý Hà</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y%20Documents\Bao%20cao%20tai%20chinh\Bao%20cao%20tai%20chinh%20quy%20II%20-%202010\Bao%20cao%20tai%20chinh%20hop%20nhat\Vinaconex\Hop%20nhat\Quy%20III\Bao%20cao%20hop%20nhat%20Tong%20cong%20ty%20-%20Quy%20III%20nam%202009\Vinaconex%20-%20Hop%20nhat%20-%20QIII%202009%20-%20"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uong dan"/>
      <sheetName val="Noi dung"/>
      <sheetName val="Index"/>
      <sheetName val="Dieu chinh"/>
      <sheetName val="BCDKT"/>
      <sheetName val="BCKQKD"/>
      <sheetName val="BCLCTT"/>
      <sheetName val="Thuyet minh"/>
      <sheetName val="CPTTNH"/>
      <sheetName val="CPTTDH"/>
      <sheetName val="Thue PT"/>
      <sheetName val="TSCDHH"/>
      <sheetName val="TSCDTTC"/>
      <sheetName val="TSCDVH"/>
      <sheetName val="BDS"/>
      <sheetName val="NTTC"/>
      <sheetName val="Von"/>
      <sheetName val="helpsheet"/>
      <sheetName val="Dau tu"/>
      <sheetName val="Thue"/>
      <sheetName val="Co phieu"/>
      <sheetName val="Doanh thu theo nganh"/>
      <sheetName val="Chi so"/>
      <sheetName val="Help_Share"/>
    </sheetNames>
    <sheetDataSet>
      <sheetData sheetId="2">
        <row r="2">
          <cell r="E2" t="str">
            <v>Phải thu khách hàng </v>
          </cell>
        </row>
        <row r="3">
          <cell r="E3" t="str">
            <v>Cho vay nội bộ ngắn hạn</v>
          </cell>
        </row>
        <row r="4">
          <cell r="E4" t="str">
            <v>Phải thu ngắn hạn nội bộ </v>
          </cell>
        </row>
        <row r="5">
          <cell r="E5" t="str">
            <v>Cho vay dài hạn nội bộ</v>
          </cell>
        </row>
        <row r="6">
          <cell r="E6" t="str">
            <v>Phải thu dài hạn nội bộ khác</v>
          </cell>
        </row>
        <row r="8">
          <cell r="E8" t="str">
            <v>Đầu tư vào công ty con</v>
          </cell>
        </row>
        <row r="9">
          <cell r="E9" t="str">
            <v>Đầu tư vào công ty liên kết, liên doanh</v>
          </cell>
        </row>
        <row r="10">
          <cell r="E10" t="str">
            <v>Đầu tư cổ phiếu</v>
          </cell>
        </row>
        <row r="11">
          <cell r="E11" t="str">
            <v>Đầu tư dài hạn khác</v>
          </cell>
        </row>
        <row r="12">
          <cell r="E12" t="str">
            <v>Dự phòng giảm giá đầu tư tài chính dài hạn</v>
          </cell>
        </row>
        <row r="13">
          <cell r="E13" t="str">
            <v>Lợi thế thương mại</v>
          </cell>
        </row>
        <row r="15">
          <cell r="E15" t="str">
            <v>Phải trả người bán </v>
          </cell>
        </row>
        <row r="16">
          <cell r="E16" t="str">
            <v>Vay ngắn hạn nội bộ</v>
          </cell>
        </row>
        <row r="17">
          <cell r="E17" t="str">
            <v>Phải trả ngắn hạn nội bộ</v>
          </cell>
        </row>
        <row r="18">
          <cell r="E18" t="str">
            <v>Vay dài hạn nội bộ</v>
          </cell>
        </row>
        <row r="19">
          <cell r="E19" t="str">
            <v>Phải trả dài hạn nội bộ</v>
          </cell>
        </row>
        <row r="21">
          <cell r="E21" t="str">
            <v>Vốn đầu tư của chủ sở hữu</v>
          </cell>
        </row>
        <row r="22">
          <cell r="E22" t="str">
            <v>Thặng dư vốn cổ phần</v>
          </cell>
        </row>
        <row r="23">
          <cell r="E23" t="str">
            <v>Vốn khác của chủ sở hữu </v>
          </cell>
        </row>
        <row r="24">
          <cell r="E24" t="str">
            <v>Cổ phiếu quỹ</v>
          </cell>
        </row>
        <row r="25">
          <cell r="E25" t="str">
            <v>Chênh lệch đánh giá lại tài sản</v>
          </cell>
        </row>
        <row r="26">
          <cell r="E26" t="str">
            <v>Chênh lệch tỷ giá hối đoái</v>
          </cell>
        </row>
        <row r="27">
          <cell r="E27" t="str">
            <v>Quỹ đầu tư phát triển</v>
          </cell>
        </row>
        <row r="28">
          <cell r="E28" t="str">
            <v>Quỹ dự phòng tài chính</v>
          </cell>
        </row>
        <row r="29">
          <cell r="E29" t="str">
            <v>Lợi nhuận sau thuế chưa phân phối</v>
          </cell>
        </row>
        <row r="30">
          <cell r="E30" t="str">
            <v>Nguồn vốn đầu tư XDCB</v>
          </cell>
        </row>
        <row r="32">
          <cell r="E32" t="str">
            <v>Lợi ích cổ đông thiểu số</v>
          </cell>
        </row>
        <row r="34">
          <cell r="E34" t="str">
            <v>Doanh thu bán hàng hóa</v>
          </cell>
        </row>
        <row r="35">
          <cell r="E35" t="str">
            <v>Doanh thu cung cấp dịch vụ</v>
          </cell>
        </row>
        <row r="36">
          <cell r="E36" t="str">
            <v>Doanh thu hợp đồng xây dựng</v>
          </cell>
        </row>
        <row r="38">
          <cell r="E38" t="str">
            <v>Giá vốn của hàng hóa đã bán</v>
          </cell>
        </row>
        <row r="39">
          <cell r="E39" t="str">
            <v>Giá vốn của thành phẩm đã bán</v>
          </cell>
        </row>
        <row r="40">
          <cell r="E40" t="str">
            <v>Giá vốn của dịch vụ đã cung cấp</v>
          </cell>
        </row>
        <row r="41">
          <cell r="E41" t="str">
            <v>Cổ tức, lợi nhuận được chia</v>
          </cell>
        </row>
        <row r="43">
          <cell r="E43" t="str">
            <v>Thu nhập khác</v>
          </cell>
        </row>
        <row r="44">
          <cell r="E44" t="str">
            <v>Chi phí khác</v>
          </cell>
        </row>
        <row r="46">
          <cell r="E46" t="str">
            <v>Thu nhập/(lỗ) từ công ty liên kết, liên doanh</v>
          </cell>
        </row>
        <row r="47">
          <cell r="E47" t="str">
            <v>Thu nhập/(lỗ) thuộc các cổ đông thiểu số</v>
          </cell>
        </row>
        <row r="49">
          <cell r="E49" t="str">
            <v>Tài sản thuế thu nhập hoãn lại</v>
          </cell>
        </row>
        <row r="50">
          <cell r="E50" t="str">
            <v>Chi phí thuế TNDN hoãn lại</v>
          </cell>
        </row>
        <row r="52">
          <cell r="E52" t="str">
            <v>TSCĐHH - Nguyên giá</v>
          </cell>
        </row>
        <row r="53">
          <cell r="E53" t="str">
            <v>TSCĐHH - Giá trị hao mòn luỹ kế</v>
          </cell>
        </row>
        <row r="54">
          <cell r="E54" t="str">
            <v>TSTTC - Nguyên giá</v>
          </cell>
        </row>
        <row r="55">
          <cell r="E55" t="str">
            <v>TSTTC - Giá trị hao mòn luỹ kế</v>
          </cell>
        </row>
        <row r="56">
          <cell r="E56" t="str">
            <v>TSCĐVH - Nguyên giá</v>
          </cell>
        </row>
        <row r="57">
          <cell r="E57" t="str">
            <v>TSCĐVH  - Giá trị hao mòn luỹ kế</v>
          </cell>
        </row>
        <row r="58">
          <cell r="E58" t="str">
            <v>BĐSĐT - Nguyên giá</v>
          </cell>
        </row>
        <row r="59">
          <cell r="E59" t="str">
            <v>BĐSĐT - Giá trị hao mòn luỹ kế</v>
          </cell>
        </row>
        <row r="61">
          <cell r="E61" t="str">
            <v>Chi phí xây dựng cơ bản dở dang</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3.vml" /><Relationship Id="rId3"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98"/>
  <sheetViews>
    <sheetView zoomScalePageLayoutView="0" workbookViewId="0" topLeftCell="A91">
      <selection activeCell="A1" sqref="A1"/>
    </sheetView>
  </sheetViews>
  <sheetFormatPr defaultColWidth="9.00390625" defaultRowHeight="15.75"/>
  <cols>
    <col min="2" max="2" width="42.75390625" style="0" bestFit="1" customWidth="1"/>
  </cols>
  <sheetData>
    <row r="1" ht="15.75">
      <c r="B1" t="s">
        <v>605</v>
      </c>
    </row>
    <row r="3" spans="1:2" ht="15.75">
      <c r="A3" s="78" t="s">
        <v>452</v>
      </c>
      <c r="B3" s="78" t="s">
        <v>451</v>
      </c>
    </row>
    <row r="5" spans="1:2" ht="15.75">
      <c r="A5">
        <v>111</v>
      </c>
      <c r="B5" t="s">
        <v>606</v>
      </c>
    </row>
    <row r="6" spans="1:2" ht="15.75">
      <c r="A6">
        <v>112</v>
      </c>
      <c r="B6" t="s">
        <v>607</v>
      </c>
    </row>
    <row r="7" spans="1:2" ht="15.75">
      <c r="A7">
        <v>121</v>
      </c>
      <c r="B7" t="s">
        <v>608</v>
      </c>
    </row>
    <row r="8" spans="1:2" ht="15.75">
      <c r="A8">
        <v>129</v>
      </c>
      <c r="B8" t="s">
        <v>609</v>
      </c>
    </row>
    <row r="9" spans="1:2" ht="15.75">
      <c r="A9">
        <v>131</v>
      </c>
      <c r="B9" t="s">
        <v>610</v>
      </c>
    </row>
    <row r="10" spans="1:2" ht="15.75">
      <c r="A10">
        <v>132</v>
      </c>
      <c r="B10" t="s">
        <v>611</v>
      </c>
    </row>
    <row r="11" spans="1:2" ht="15.75">
      <c r="A11">
        <v>133</v>
      </c>
      <c r="B11" t="s">
        <v>612</v>
      </c>
    </row>
    <row r="12" spans="1:2" ht="15.75">
      <c r="A12">
        <v>134</v>
      </c>
      <c r="B12" t="s">
        <v>613</v>
      </c>
    </row>
    <row r="13" spans="1:2" ht="15.75">
      <c r="A13">
        <v>135</v>
      </c>
      <c r="B13" t="s">
        <v>614</v>
      </c>
    </row>
    <row r="14" spans="1:2" ht="15.75">
      <c r="A14">
        <v>139</v>
      </c>
      <c r="B14" t="s">
        <v>615</v>
      </c>
    </row>
    <row r="15" spans="1:2" ht="15.75">
      <c r="A15">
        <v>141</v>
      </c>
      <c r="B15" t="s">
        <v>616</v>
      </c>
    </row>
    <row r="16" spans="1:2" ht="15.75">
      <c r="A16">
        <v>149</v>
      </c>
      <c r="B16" t="s">
        <v>617</v>
      </c>
    </row>
    <row r="17" spans="1:2" ht="15.75">
      <c r="A17">
        <v>151</v>
      </c>
      <c r="B17" t="s">
        <v>618</v>
      </c>
    </row>
    <row r="18" spans="1:2" ht="15.75">
      <c r="A18">
        <v>152</v>
      </c>
      <c r="B18" t="s">
        <v>619</v>
      </c>
    </row>
    <row r="19" spans="1:2" ht="15.75">
      <c r="A19">
        <v>154</v>
      </c>
      <c r="B19" t="s">
        <v>620</v>
      </c>
    </row>
    <row r="20" spans="1:2" ht="15.75">
      <c r="A20">
        <v>158</v>
      </c>
      <c r="B20" t="s">
        <v>621</v>
      </c>
    </row>
    <row r="21" spans="1:2" ht="15.75">
      <c r="A21">
        <v>211</v>
      </c>
      <c r="B21" t="s">
        <v>622</v>
      </c>
    </row>
    <row r="22" spans="1:2" ht="15.75">
      <c r="A22">
        <v>212</v>
      </c>
      <c r="B22" t="s">
        <v>623</v>
      </c>
    </row>
    <row r="23" spans="1:2" ht="15.75">
      <c r="A23">
        <v>213</v>
      </c>
      <c r="B23" t="s">
        <v>624</v>
      </c>
    </row>
    <row r="24" spans="1:2" ht="15.75">
      <c r="A24">
        <v>218</v>
      </c>
      <c r="B24" t="s">
        <v>625</v>
      </c>
    </row>
    <row r="25" spans="1:2" ht="15.75">
      <c r="A25">
        <v>219</v>
      </c>
      <c r="B25" t="s">
        <v>626</v>
      </c>
    </row>
    <row r="26" spans="1:2" ht="15.75">
      <c r="A26">
        <v>222</v>
      </c>
      <c r="B26" t="s">
        <v>627</v>
      </c>
    </row>
    <row r="27" spans="1:2" ht="15.75">
      <c r="A27">
        <v>223</v>
      </c>
      <c r="B27" t="s">
        <v>628</v>
      </c>
    </row>
    <row r="28" spans="1:2" ht="15.75">
      <c r="A28">
        <v>225</v>
      </c>
      <c r="B28" t="s">
        <v>629</v>
      </c>
    </row>
    <row r="29" spans="1:2" ht="15.75">
      <c r="A29">
        <v>226</v>
      </c>
      <c r="B29" t="s">
        <v>630</v>
      </c>
    </row>
    <row r="30" spans="1:2" ht="15.75">
      <c r="A30">
        <v>228</v>
      </c>
      <c r="B30" t="s">
        <v>631</v>
      </c>
    </row>
    <row r="31" spans="1:2" ht="15.75">
      <c r="A31">
        <v>229</v>
      </c>
      <c r="B31" t="s">
        <v>632</v>
      </c>
    </row>
    <row r="32" spans="1:2" ht="15.75">
      <c r="A32">
        <v>230</v>
      </c>
      <c r="B32" t="s">
        <v>488</v>
      </c>
    </row>
    <row r="33" spans="1:2" ht="15.75">
      <c r="A33">
        <v>241</v>
      </c>
      <c r="B33" t="s">
        <v>634</v>
      </c>
    </row>
    <row r="34" spans="1:2" ht="15.75">
      <c r="A34">
        <v>242</v>
      </c>
      <c r="B34" t="s">
        <v>633</v>
      </c>
    </row>
    <row r="35" spans="1:2" ht="15.75">
      <c r="A35">
        <v>251</v>
      </c>
      <c r="B35" t="s">
        <v>635</v>
      </c>
    </row>
    <row r="36" spans="1:2" ht="15.75">
      <c r="A36">
        <v>252</v>
      </c>
      <c r="B36" t="s">
        <v>636</v>
      </c>
    </row>
    <row r="37" spans="1:2" ht="15.75">
      <c r="A37">
        <v>258</v>
      </c>
      <c r="B37" t="s">
        <v>637</v>
      </c>
    </row>
    <row r="38" spans="1:2" ht="15.75">
      <c r="A38">
        <v>259</v>
      </c>
      <c r="B38" t="s">
        <v>638</v>
      </c>
    </row>
    <row r="39" spans="1:2" ht="15.75">
      <c r="A39">
        <v>260</v>
      </c>
      <c r="B39" t="s">
        <v>639</v>
      </c>
    </row>
    <row r="40" spans="1:2" ht="15.75">
      <c r="A40">
        <v>271</v>
      </c>
      <c r="B40" t="s">
        <v>640</v>
      </c>
    </row>
    <row r="41" spans="1:2" ht="15.75">
      <c r="A41">
        <v>272</v>
      </c>
      <c r="B41" t="s">
        <v>641</v>
      </c>
    </row>
    <row r="42" spans="1:2" ht="15.75">
      <c r="A42">
        <v>278</v>
      </c>
      <c r="B42" t="s">
        <v>642</v>
      </c>
    </row>
    <row r="43" spans="1:2" ht="15.75">
      <c r="A43">
        <v>311</v>
      </c>
      <c r="B43" t="s">
        <v>643</v>
      </c>
    </row>
    <row r="44" spans="1:2" ht="15.75">
      <c r="A44">
        <v>312</v>
      </c>
      <c r="B44" t="s">
        <v>644</v>
      </c>
    </row>
    <row r="45" spans="1:2" ht="15.75">
      <c r="A45">
        <v>313</v>
      </c>
      <c r="B45" t="s">
        <v>645</v>
      </c>
    </row>
    <row r="46" spans="1:2" ht="15.75">
      <c r="A46">
        <v>314</v>
      </c>
      <c r="B46" t="s">
        <v>646</v>
      </c>
    </row>
    <row r="47" spans="1:2" ht="15.75">
      <c r="A47">
        <v>315</v>
      </c>
      <c r="B47" t="s">
        <v>647</v>
      </c>
    </row>
    <row r="48" spans="1:2" ht="15.75">
      <c r="A48">
        <v>316</v>
      </c>
      <c r="B48" t="s">
        <v>648</v>
      </c>
    </row>
    <row r="49" spans="1:2" ht="15.75">
      <c r="A49">
        <v>317</v>
      </c>
      <c r="B49" t="s">
        <v>649</v>
      </c>
    </row>
    <row r="50" spans="1:2" ht="15.75">
      <c r="A50">
        <v>318</v>
      </c>
      <c r="B50" t="s">
        <v>650</v>
      </c>
    </row>
    <row r="51" spans="1:2" ht="15.75">
      <c r="A51">
        <v>319</v>
      </c>
      <c r="B51" t="s">
        <v>651</v>
      </c>
    </row>
    <row r="52" spans="1:2" ht="15.75">
      <c r="A52">
        <v>320</v>
      </c>
      <c r="B52" t="s">
        <v>652</v>
      </c>
    </row>
    <row r="53" spans="1:2" ht="15.75">
      <c r="A53">
        <v>331</v>
      </c>
      <c r="B53" t="s">
        <v>653</v>
      </c>
    </row>
    <row r="54" spans="1:2" ht="15.75">
      <c r="A54">
        <v>332</v>
      </c>
      <c r="B54" t="s">
        <v>654</v>
      </c>
    </row>
    <row r="55" spans="1:2" ht="15.75">
      <c r="A55">
        <v>333</v>
      </c>
      <c r="B55" t="s">
        <v>655</v>
      </c>
    </row>
    <row r="56" spans="1:2" ht="15.75">
      <c r="A56">
        <v>334</v>
      </c>
      <c r="B56" t="s">
        <v>656</v>
      </c>
    </row>
    <row r="57" spans="1:2" ht="15.75">
      <c r="A57">
        <v>335</v>
      </c>
      <c r="B57" t="s">
        <v>657</v>
      </c>
    </row>
    <row r="58" spans="1:2" ht="15.75">
      <c r="A58">
        <v>336</v>
      </c>
      <c r="B58" t="s">
        <v>658</v>
      </c>
    </row>
    <row r="59" spans="1:2" ht="15.75">
      <c r="A59">
        <v>337</v>
      </c>
      <c r="B59" t="s">
        <v>659</v>
      </c>
    </row>
    <row r="60" spans="1:2" ht="15.75">
      <c r="A60">
        <v>411</v>
      </c>
      <c r="B60" t="s">
        <v>660</v>
      </c>
    </row>
    <row r="61" spans="1:2" ht="15.75">
      <c r="A61">
        <v>412</v>
      </c>
      <c r="B61" t="s">
        <v>661</v>
      </c>
    </row>
    <row r="62" spans="1:2" ht="15.75">
      <c r="A62">
        <v>413</v>
      </c>
      <c r="B62" t="s">
        <v>662</v>
      </c>
    </row>
    <row r="63" spans="1:2" ht="15.75">
      <c r="A63">
        <v>414</v>
      </c>
      <c r="B63" t="s">
        <v>663</v>
      </c>
    </row>
    <row r="64" spans="1:2" ht="15.75">
      <c r="A64">
        <v>415</v>
      </c>
      <c r="B64" t="s">
        <v>664</v>
      </c>
    </row>
    <row r="65" spans="1:2" ht="15.75">
      <c r="A65">
        <v>416</v>
      </c>
      <c r="B65" t="s">
        <v>665</v>
      </c>
    </row>
    <row r="66" spans="1:2" ht="15.75">
      <c r="A66">
        <v>417</v>
      </c>
      <c r="B66" t="s">
        <v>666</v>
      </c>
    </row>
    <row r="67" spans="1:2" ht="15.75">
      <c r="A67">
        <v>418</v>
      </c>
      <c r="B67" t="s">
        <v>667</v>
      </c>
    </row>
    <row r="68" spans="1:2" ht="15.75">
      <c r="A68">
        <v>419</v>
      </c>
      <c r="B68" t="s">
        <v>668</v>
      </c>
    </row>
    <row r="69" spans="1:2" ht="15.75">
      <c r="A69">
        <v>420</v>
      </c>
      <c r="B69" t="s">
        <v>669</v>
      </c>
    </row>
    <row r="70" ht="15.75">
      <c r="B70" s="77" t="s">
        <v>670</v>
      </c>
    </row>
    <row r="71" spans="1:2" ht="15.75">
      <c r="A71">
        <v>420</v>
      </c>
      <c r="B71" s="77" t="s">
        <v>671</v>
      </c>
    </row>
    <row r="72" spans="1:2" ht="15.75">
      <c r="A72">
        <v>421</v>
      </c>
      <c r="B72" t="s">
        <v>672</v>
      </c>
    </row>
    <row r="73" spans="1:2" ht="15.75">
      <c r="A73">
        <v>431</v>
      </c>
      <c r="B73" t="s">
        <v>673</v>
      </c>
    </row>
    <row r="74" spans="1:2" ht="15.75">
      <c r="A74">
        <v>432</v>
      </c>
      <c r="B74" t="s">
        <v>674</v>
      </c>
    </row>
    <row r="75" spans="1:2" ht="15.75">
      <c r="A75">
        <v>433</v>
      </c>
      <c r="B75" t="s">
        <v>675</v>
      </c>
    </row>
    <row r="76" spans="1:2" ht="15.75">
      <c r="A76">
        <v>500</v>
      </c>
      <c r="B76" t="s">
        <v>676</v>
      </c>
    </row>
    <row r="78" spans="1:4" ht="15.75">
      <c r="A78" t="s">
        <v>531</v>
      </c>
      <c r="B78" t="s">
        <v>678</v>
      </c>
      <c r="C78" t="s">
        <v>531</v>
      </c>
      <c r="D78" t="s">
        <v>530</v>
      </c>
    </row>
    <row r="79" spans="1:4" ht="15.75">
      <c r="A79" t="s">
        <v>533</v>
      </c>
      <c r="B79" t="s">
        <v>679</v>
      </c>
      <c r="C79" t="s">
        <v>533</v>
      </c>
      <c r="D79" t="s">
        <v>532</v>
      </c>
    </row>
    <row r="80" spans="1:4" ht="15.75">
      <c r="A80">
        <v>10</v>
      </c>
      <c r="B80" t="s">
        <v>680</v>
      </c>
      <c r="C80">
        <v>10</v>
      </c>
      <c r="D80" t="s">
        <v>534</v>
      </c>
    </row>
    <row r="81" spans="1:4" ht="15.75">
      <c r="A81">
        <v>11</v>
      </c>
      <c r="B81" t="s">
        <v>681</v>
      </c>
      <c r="C81">
        <v>11</v>
      </c>
      <c r="D81" t="s">
        <v>535</v>
      </c>
    </row>
    <row r="82" spans="1:4" ht="15.75">
      <c r="A82">
        <v>20</v>
      </c>
      <c r="B82" t="s">
        <v>682</v>
      </c>
      <c r="C82">
        <v>20</v>
      </c>
      <c r="D82" t="s">
        <v>536</v>
      </c>
    </row>
    <row r="83" spans="1:4" ht="15.75">
      <c r="A83">
        <v>21</v>
      </c>
      <c r="B83" t="s">
        <v>683</v>
      </c>
      <c r="C83">
        <v>21</v>
      </c>
      <c r="D83" t="s">
        <v>537</v>
      </c>
    </row>
    <row r="84" spans="1:4" ht="15.75">
      <c r="A84">
        <v>22</v>
      </c>
      <c r="B84" t="s">
        <v>684</v>
      </c>
      <c r="C84">
        <v>22</v>
      </c>
      <c r="D84" t="s">
        <v>538</v>
      </c>
    </row>
    <row r="85" spans="1:5" ht="15.75">
      <c r="A85" s="79">
        <v>23</v>
      </c>
      <c r="B85" s="79" t="s">
        <v>685</v>
      </c>
      <c r="C85" s="79">
        <v>23</v>
      </c>
      <c r="D85" s="79" t="s">
        <v>539</v>
      </c>
      <c r="E85" s="79"/>
    </row>
    <row r="86" spans="1:4" ht="15.75">
      <c r="A86">
        <v>24</v>
      </c>
      <c r="B86" t="s">
        <v>686</v>
      </c>
      <c r="C86">
        <v>24</v>
      </c>
      <c r="D86" t="s">
        <v>540</v>
      </c>
    </row>
    <row r="87" spans="1:4" ht="15.75">
      <c r="A87">
        <v>25</v>
      </c>
      <c r="B87" t="s">
        <v>687</v>
      </c>
      <c r="C87">
        <v>25</v>
      </c>
      <c r="D87" t="s">
        <v>541</v>
      </c>
    </row>
    <row r="88" spans="1:4" ht="15.75">
      <c r="A88">
        <v>30</v>
      </c>
      <c r="B88" t="s">
        <v>688</v>
      </c>
      <c r="C88">
        <v>30</v>
      </c>
      <c r="D88" t="s">
        <v>542</v>
      </c>
    </row>
    <row r="89" spans="1:4" ht="15.75">
      <c r="A89">
        <v>31</v>
      </c>
      <c r="B89" t="s">
        <v>689</v>
      </c>
      <c r="C89">
        <v>31</v>
      </c>
      <c r="D89" t="s">
        <v>543</v>
      </c>
    </row>
    <row r="90" spans="1:4" ht="15.75">
      <c r="A90">
        <v>32</v>
      </c>
      <c r="B90" t="s">
        <v>690</v>
      </c>
      <c r="C90">
        <v>32</v>
      </c>
      <c r="D90" t="s">
        <v>544</v>
      </c>
    </row>
    <row r="91" spans="1:4" ht="15.75">
      <c r="A91">
        <v>40</v>
      </c>
      <c r="B91" t="s">
        <v>691</v>
      </c>
      <c r="C91">
        <v>40</v>
      </c>
      <c r="D91" t="s">
        <v>545</v>
      </c>
    </row>
    <row r="92" spans="1:4" ht="15.75">
      <c r="A92">
        <v>45</v>
      </c>
      <c r="B92" t="s">
        <v>692</v>
      </c>
      <c r="C92">
        <v>45</v>
      </c>
      <c r="D92" t="s">
        <v>546</v>
      </c>
    </row>
    <row r="93" spans="1:4" ht="15.75">
      <c r="A93">
        <v>50</v>
      </c>
      <c r="B93" t="s">
        <v>693</v>
      </c>
      <c r="C93">
        <v>50</v>
      </c>
      <c r="D93" t="s">
        <v>547</v>
      </c>
    </row>
    <row r="94" spans="1:4" ht="15.75">
      <c r="A94">
        <v>51</v>
      </c>
      <c r="B94" t="s">
        <v>694</v>
      </c>
      <c r="C94">
        <v>51</v>
      </c>
      <c r="D94" t="s">
        <v>548</v>
      </c>
    </row>
    <row r="95" spans="1:4" ht="15.75">
      <c r="A95">
        <v>52</v>
      </c>
      <c r="B95" t="s">
        <v>695</v>
      </c>
      <c r="C95">
        <v>52</v>
      </c>
      <c r="D95" t="s">
        <v>549</v>
      </c>
    </row>
    <row r="96" spans="1:4" ht="15.75">
      <c r="A96">
        <v>60</v>
      </c>
      <c r="B96" t="s">
        <v>696</v>
      </c>
      <c r="C96">
        <v>60</v>
      </c>
      <c r="D96" t="s">
        <v>550</v>
      </c>
    </row>
    <row r="97" spans="1:4" ht="15.75">
      <c r="A97">
        <v>62</v>
      </c>
      <c r="B97" t="s">
        <v>697</v>
      </c>
      <c r="C97">
        <v>62</v>
      </c>
      <c r="D97" t="s">
        <v>551</v>
      </c>
    </row>
    <row r="98" spans="1:4" ht="15.75">
      <c r="A98">
        <v>63</v>
      </c>
      <c r="B98" t="s">
        <v>698</v>
      </c>
      <c r="C98">
        <v>63</v>
      </c>
      <c r="D98" t="s">
        <v>552</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tabColor rgb="FFFFFF00"/>
  </sheetPr>
  <dimension ref="A1:GR26"/>
  <sheetViews>
    <sheetView workbookViewId="0" topLeftCell="A1">
      <selection activeCell="A41" sqref="A41"/>
    </sheetView>
  </sheetViews>
  <sheetFormatPr defaultColWidth="9.00390625" defaultRowHeight="15.75"/>
  <cols>
    <col min="1" max="1" width="29.625" style="265" customWidth="1"/>
    <col min="2" max="2" width="16.125" style="421" customWidth="1"/>
    <col min="3" max="3" width="15.125" style="421" customWidth="1"/>
    <col min="4" max="4" width="15.00390625" style="421" customWidth="1"/>
    <col min="5" max="5" width="16.50390625" style="421" customWidth="1"/>
    <col min="6" max="6" width="5.875" style="496" customWidth="1"/>
    <col min="7" max="16384" width="9.00390625" style="265" customWidth="1"/>
  </cols>
  <sheetData>
    <row r="1" spans="1:200" s="504" customFormat="1" ht="15.75">
      <c r="A1" s="309" t="str">
        <f>'TSCD VH - in'!A1</f>
        <v>TỔNG CÔNG TY CỔ PHẦN XUẤT NHẬP KHẨU VÀ XÂY DỰNG VIỆT NAM</v>
      </c>
      <c r="B1" s="451"/>
      <c r="C1" s="451"/>
      <c r="D1" s="451"/>
      <c r="E1" s="451"/>
      <c r="F1" s="503"/>
      <c r="G1" s="451"/>
      <c r="H1" s="451"/>
      <c r="I1" s="451"/>
      <c r="J1" s="451"/>
      <c r="K1" s="451"/>
      <c r="L1" s="451"/>
      <c r="M1" s="451"/>
      <c r="N1" s="451"/>
      <c r="O1" s="451"/>
      <c r="P1" s="451"/>
      <c r="Q1" s="451"/>
      <c r="R1" s="451"/>
      <c r="S1" s="451"/>
      <c r="T1" s="451"/>
      <c r="U1" s="451"/>
      <c r="V1" s="451"/>
      <c r="W1" s="451"/>
      <c r="X1" s="451"/>
      <c r="Y1" s="451"/>
      <c r="Z1" s="451"/>
      <c r="AA1" s="451"/>
      <c r="AB1" s="451"/>
      <c r="AC1" s="451"/>
      <c r="AD1" s="451"/>
      <c r="AE1" s="451"/>
      <c r="AF1" s="451"/>
      <c r="AG1" s="451"/>
      <c r="AH1" s="451"/>
      <c r="AI1" s="451"/>
      <c r="AJ1" s="451"/>
      <c r="AK1" s="451"/>
      <c r="AL1" s="451"/>
      <c r="AM1" s="451"/>
      <c r="AN1" s="451"/>
      <c r="AO1" s="451"/>
      <c r="AP1" s="451"/>
      <c r="AQ1" s="451"/>
      <c r="AR1" s="451"/>
      <c r="AS1" s="451"/>
      <c r="AT1" s="451"/>
      <c r="AU1" s="451"/>
      <c r="AV1" s="451"/>
      <c r="AW1" s="451"/>
      <c r="AX1" s="451"/>
      <c r="AY1" s="451"/>
      <c r="AZ1" s="451"/>
      <c r="BA1" s="451"/>
      <c r="BB1" s="451"/>
      <c r="BC1" s="451"/>
      <c r="BD1" s="451"/>
      <c r="BE1" s="451"/>
      <c r="BF1" s="451"/>
      <c r="BG1" s="451"/>
      <c r="BH1" s="451"/>
      <c r="BI1" s="451"/>
      <c r="BJ1" s="451"/>
      <c r="BK1" s="451"/>
      <c r="BL1" s="451"/>
      <c r="BM1" s="451"/>
      <c r="BN1" s="451"/>
      <c r="BO1" s="451"/>
      <c r="BP1" s="451"/>
      <c r="BQ1" s="451"/>
      <c r="BR1" s="451"/>
      <c r="BS1" s="451"/>
      <c r="BT1" s="451"/>
      <c r="BU1" s="451"/>
      <c r="BV1" s="451"/>
      <c r="BW1" s="451"/>
      <c r="BX1" s="451"/>
      <c r="BY1" s="451"/>
      <c r="BZ1" s="451"/>
      <c r="CA1" s="451"/>
      <c r="CB1" s="451"/>
      <c r="CC1" s="451"/>
      <c r="CD1" s="451"/>
      <c r="CE1" s="451"/>
      <c r="CF1" s="451"/>
      <c r="CG1" s="451"/>
      <c r="CH1" s="451"/>
      <c r="CI1" s="451"/>
      <c r="CJ1" s="451"/>
      <c r="CK1" s="451"/>
      <c r="CL1" s="451"/>
      <c r="CM1" s="451"/>
      <c r="CN1" s="451"/>
      <c r="CO1" s="451"/>
      <c r="CP1" s="451"/>
      <c r="CQ1" s="451"/>
      <c r="CR1" s="451"/>
      <c r="CS1" s="451"/>
      <c r="CT1" s="451"/>
      <c r="CU1" s="451"/>
      <c r="CV1" s="451"/>
      <c r="CW1" s="451"/>
      <c r="CX1" s="451"/>
      <c r="CY1" s="451"/>
      <c r="CZ1" s="451"/>
      <c r="DA1" s="451"/>
      <c r="DB1" s="451"/>
      <c r="DC1" s="451"/>
      <c r="DD1" s="451"/>
      <c r="DE1" s="451"/>
      <c r="DF1" s="451"/>
      <c r="DG1" s="451"/>
      <c r="DH1" s="451"/>
      <c r="DI1" s="451"/>
      <c r="DJ1" s="451"/>
      <c r="DK1" s="451"/>
      <c r="DL1" s="451"/>
      <c r="DM1" s="451"/>
      <c r="DN1" s="451"/>
      <c r="DO1" s="451"/>
      <c r="DP1" s="451"/>
      <c r="DQ1" s="451"/>
      <c r="DR1" s="451"/>
      <c r="DS1" s="451"/>
      <c r="DT1" s="451"/>
      <c r="DU1" s="451"/>
      <c r="DV1" s="451"/>
      <c r="DW1" s="451"/>
      <c r="DX1" s="451"/>
      <c r="DY1" s="451"/>
      <c r="DZ1" s="451"/>
      <c r="EA1" s="451"/>
      <c r="EB1" s="451"/>
      <c r="EC1" s="451"/>
      <c r="ED1" s="451"/>
      <c r="EE1" s="451"/>
      <c r="EF1" s="451"/>
      <c r="EG1" s="451"/>
      <c r="EH1" s="451"/>
      <c r="EI1" s="451"/>
      <c r="EJ1" s="451"/>
      <c r="EK1" s="451"/>
      <c r="EL1" s="451"/>
      <c r="EM1" s="451"/>
      <c r="EN1" s="451"/>
      <c r="EO1" s="451"/>
      <c r="EP1" s="451"/>
      <c r="EQ1" s="451"/>
      <c r="ER1" s="451"/>
      <c r="ES1" s="451"/>
      <c r="ET1" s="451"/>
      <c r="EU1" s="451"/>
      <c r="EV1" s="451"/>
      <c r="EW1" s="451"/>
      <c r="EX1" s="451"/>
      <c r="EY1" s="451"/>
      <c r="EZ1" s="451"/>
      <c r="FA1" s="451"/>
      <c r="FB1" s="451"/>
      <c r="FC1" s="451"/>
      <c r="FD1" s="451"/>
      <c r="FE1" s="451"/>
      <c r="FF1" s="451"/>
      <c r="FG1" s="451"/>
      <c r="FH1" s="451"/>
      <c r="FI1" s="451"/>
      <c r="FJ1" s="451"/>
      <c r="FK1" s="451"/>
      <c r="FL1" s="451"/>
      <c r="FM1" s="451"/>
      <c r="FN1" s="451"/>
      <c r="FO1" s="451"/>
      <c r="FP1" s="451"/>
      <c r="FQ1" s="451"/>
      <c r="FR1" s="451"/>
      <c r="FS1" s="451"/>
      <c r="FT1" s="451"/>
      <c r="FU1" s="451"/>
      <c r="FV1" s="451"/>
      <c r="FW1" s="451"/>
      <c r="FX1" s="451"/>
      <c r="FY1" s="451"/>
      <c r="FZ1" s="451"/>
      <c r="GA1" s="451"/>
      <c r="GB1" s="451"/>
      <c r="GC1" s="451"/>
      <c r="GD1" s="451"/>
      <c r="GE1" s="451"/>
      <c r="GF1" s="451"/>
      <c r="GG1" s="451"/>
      <c r="GH1" s="451"/>
      <c r="GI1" s="451"/>
      <c r="GJ1" s="451"/>
      <c r="GK1" s="451"/>
      <c r="GL1" s="451"/>
      <c r="GM1" s="451"/>
      <c r="GN1" s="451"/>
      <c r="GO1" s="451"/>
      <c r="GP1" s="451"/>
      <c r="GQ1" s="451"/>
      <c r="GR1" s="451"/>
    </row>
    <row r="2" ht="8.25" customHeight="1"/>
    <row r="3" spans="1:6" s="505" customFormat="1" ht="15.75">
      <c r="A3" s="453" t="s">
        <v>703</v>
      </c>
      <c r="B3" s="454"/>
      <c r="C3" s="454"/>
      <c r="D3" s="454"/>
      <c r="E3" s="454"/>
      <c r="F3" s="503"/>
    </row>
    <row r="4" spans="1:6" s="425" customFormat="1" ht="14.25">
      <c r="A4" s="576" t="s">
        <v>746</v>
      </c>
      <c r="B4" s="431"/>
      <c r="C4" s="431"/>
      <c r="D4" s="431"/>
      <c r="E4" s="431"/>
      <c r="F4" s="496"/>
    </row>
    <row r="5" spans="2:88" s="425" customFormat="1" ht="14.25">
      <c r="B5" s="426"/>
      <c r="C5" s="426"/>
      <c r="D5" s="426"/>
      <c r="E5" s="426"/>
      <c r="F5" s="496"/>
      <c r="G5" s="426"/>
      <c r="H5" s="426"/>
      <c r="I5" s="426"/>
      <c r="J5" s="426"/>
      <c r="L5" s="426"/>
      <c r="M5" s="426"/>
      <c r="N5" s="426"/>
      <c r="O5" s="426"/>
      <c r="P5" s="426"/>
      <c r="R5" s="426"/>
      <c r="S5" s="426"/>
      <c r="T5" s="426"/>
      <c r="U5" s="426"/>
      <c r="V5" s="426"/>
      <c r="X5" s="426"/>
      <c r="Y5" s="426"/>
      <c r="Z5" s="426"/>
      <c r="AA5" s="426"/>
      <c r="AB5" s="426"/>
      <c r="AD5" s="426"/>
      <c r="AE5" s="426"/>
      <c r="AF5" s="426"/>
      <c r="AG5" s="426"/>
      <c r="AH5" s="426"/>
      <c r="AJ5" s="426"/>
      <c r="AK5" s="426"/>
      <c r="AL5" s="426"/>
      <c r="AM5" s="426"/>
      <c r="AN5" s="426"/>
      <c r="AP5" s="426"/>
      <c r="AQ5" s="426"/>
      <c r="AR5" s="426"/>
      <c r="AS5" s="426"/>
      <c r="AT5" s="426"/>
      <c r="AV5" s="426"/>
      <c r="AW5" s="426"/>
      <c r="AX5" s="426"/>
      <c r="AY5" s="426"/>
      <c r="AZ5" s="426"/>
      <c r="BB5" s="426"/>
      <c r="BC5" s="426"/>
      <c r="BD5" s="426"/>
      <c r="BE5" s="426"/>
      <c r="BF5" s="426"/>
      <c r="BH5" s="426"/>
      <c r="BI5" s="426"/>
      <c r="BJ5" s="426"/>
      <c r="BK5" s="426"/>
      <c r="BL5" s="426"/>
      <c r="BN5" s="426"/>
      <c r="BO5" s="426"/>
      <c r="BP5" s="426"/>
      <c r="BQ5" s="426"/>
      <c r="BR5" s="426"/>
      <c r="BT5" s="426"/>
      <c r="BU5" s="426"/>
      <c r="BV5" s="426"/>
      <c r="BW5" s="426"/>
      <c r="BX5" s="426"/>
      <c r="BZ5" s="426"/>
      <c r="CA5" s="426"/>
      <c r="CB5" s="426"/>
      <c r="CC5" s="426"/>
      <c r="CD5" s="426"/>
      <c r="CF5" s="426"/>
      <c r="CG5" s="426"/>
      <c r="CH5" s="426"/>
      <c r="CI5" s="426"/>
      <c r="CJ5" s="426"/>
    </row>
    <row r="6" spans="1:5" ht="14.25">
      <c r="A6" s="428" t="s">
        <v>355</v>
      </c>
      <c r="B6" s="577"/>
      <c r="C6" s="577"/>
      <c r="D6" s="577"/>
      <c r="E6" s="429" t="s">
        <v>450</v>
      </c>
    </row>
    <row r="7" spans="1:6" s="498" customFormat="1" ht="27.75" customHeight="1">
      <c r="A7" s="578" t="s">
        <v>225</v>
      </c>
      <c r="B7" s="579" t="s">
        <v>232</v>
      </c>
      <c r="C7" s="579" t="s">
        <v>389</v>
      </c>
      <c r="D7" s="579" t="s">
        <v>390</v>
      </c>
      <c r="E7" s="579" t="s">
        <v>725</v>
      </c>
      <c r="F7" s="497"/>
    </row>
    <row r="8" spans="1:6" ht="21.75" customHeight="1">
      <c r="A8" s="433" t="s">
        <v>391</v>
      </c>
      <c r="B8" s="444">
        <f>SUM(B9:B12)</f>
        <v>895235941187</v>
      </c>
      <c r="C8" s="444">
        <f>SUM(C9:C12)</f>
        <v>44825361021</v>
      </c>
      <c r="D8" s="444">
        <f>SUM(D9:D12)</f>
        <v>980303079</v>
      </c>
      <c r="E8" s="444">
        <f>SUM(E9:E12)</f>
        <v>939080999129</v>
      </c>
      <c r="F8" s="496" t="s">
        <v>449</v>
      </c>
    </row>
    <row r="9" spans="1:6" ht="21.75" customHeight="1">
      <c r="A9" s="580" t="s">
        <v>392</v>
      </c>
      <c r="B9" s="581">
        <v>9627543200</v>
      </c>
      <c r="C9" s="581">
        <v>0</v>
      </c>
      <c r="D9" s="581">
        <v>0</v>
      </c>
      <c r="E9" s="581">
        <v>9627543200</v>
      </c>
      <c r="F9" s="496" t="s">
        <v>449</v>
      </c>
    </row>
    <row r="10" spans="1:5" ht="21.75" customHeight="1">
      <c r="A10" s="440" t="s">
        <v>737</v>
      </c>
      <c r="B10" s="441">
        <v>717391399283</v>
      </c>
      <c r="C10" s="441">
        <v>0</v>
      </c>
      <c r="D10" s="441">
        <v>980303079</v>
      </c>
      <c r="E10" s="441">
        <v>716411096204</v>
      </c>
    </row>
    <row r="11" spans="1:5" ht="21.75" customHeight="1">
      <c r="A11" s="440" t="s">
        <v>393</v>
      </c>
      <c r="B11" s="441">
        <v>168216998704</v>
      </c>
      <c r="C11" s="441">
        <v>44825361021</v>
      </c>
      <c r="D11" s="441">
        <v>0</v>
      </c>
      <c r="E11" s="441">
        <v>213042359725</v>
      </c>
    </row>
    <row r="12" spans="1:5" ht="21.75" customHeight="1">
      <c r="A12" s="580" t="s">
        <v>394</v>
      </c>
      <c r="B12" s="581">
        <v>0</v>
      </c>
      <c r="C12" s="581">
        <v>0</v>
      </c>
      <c r="D12" s="581">
        <v>0</v>
      </c>
      <c r="E12" s="581">
        <v>0</v>
      </c>
    </row>
    <row r="13" spans="1:6" ht="21.75" customHeight="1">
      <c r="A13" s="433" t="s">
        <v>239</v>
      </c>
      <c r="B13" s="444">
        <v>136395787158</v>
      </c>
      <c r="C13" s="444">
        <v>32563397787.19583</v>
      </c>
      <c r="D13" s="444">
        <v>0</v>
      </c>
      <c r="E13" s="444">
        <v>168959184945.19583</v>
      </c>
      <c r="F13" s="496" t="s">
        <v>449</v>
      </c>
    </row>
    <row r="14" spans="1:6" ht="21.75" customHeight="1">
      <c r="A14" s="580" t="s">
        <v>392</v>
      </c>
      <c r="B14" s="581">
        <v>1931511817</v>
      </c>
      <c r="C14" s="581">
        <v>288826296</v>
      </c>
      <c r="D14" s="581">
        <v>0</v>
      </c>
      <c r="E14" s="581">
        <v>2220338113</v>
      </c>
      <c r="F14" s="496" t="s">
        <v>449</v>
      </c>
    </row>
    <row r="15" spans="1:5" ht="21.75" customHeight="1">
      <c r="A15" s="440" t="s">
        <v>737</v>
      </c>
      <c r="B15" s="441">
        <v>103050538521</v>
      </c>
      <c r="C15" s="441">
        <v>24777157533.19583</v>
      </c>
      <c r="D15" s="441">
        <v>0</v>
      </c>
      <c r="E15" s="441">
        <v>127827696054.19583</v>
      </c>
    </row>
    <row r="16" spans="1:6" ht="21.75" customHeight="1">
      <c r="A16" s="442" t="s">
        <v>393</v>
      </c>
      <c r="B16" s="441">
        <v>31413736820</v>
      </c>
      <c r="C16" s="441">
        <v>7497413958</v>
      </c>
      <c r="D16" s="441">
        <v>0</v>
      </c>
      <c r="E16" s="441">
        <v>38911150778</v>
      </c>
      <c r="F16" s="500"/>
    </row>
    <row r="17" spans="1:5" ht="21.75" customHeight="1">
      <c r="A17" s="580" t="s">
        <v>394</v>
      </c>
      <c r="B17" s="581">
        <v>0</v>
      </c>
      <c r="C17" s="581">
        <v>0</v>
      </c>
      <c r="D17" s="581">
        <v>0</v>
      </c>
      <c r="E17" s="581">
        <v>0</v>
      </c>
    </row>
    <row r="18" spans="1:6" ht="21.75" customHeight="1">
      <c r="A18" s="433" t="s">
        <v>395</v>
      </c>
      <c r="B18" s="444">
        <v>758840154029</v>
      </c>
      <c r="C18" s="444">
        <v>0</v>
      </c>
      <c r="D18" s="444">
        <v>0</v>
      </c>
      <c r="E18" s="444">
        <v>770121814183.8042</v>
      </c>
      <c r="F18" s="500"/>
    </row>
    <row r="19" spans="1:6" ht="21.75" customHeight="1">
      <c r="A19" s="580" t="s">
        <v>392</v>
      </c>
      <c r="B19" s="582">
        <v>7696031383</v>
      </c>
      <c r="C19" s="583">
        <v>0</v>
      </c>
      <c r="D19" s="584">
        <v>0</v>
      </c>
      <c r="E19" s="582">
        <v>7407205087</v>
      </c>
      <c r="F19" s="500"/>
    </row>
    <row r="20" spans="1:6" ht="21.75" customHeight="1">
      <c r="A20" s="440" t="s">
        <v>737</v>
      </c>
      <c r="B20" s="441">
        <v>614340860762</v>
      </c>
      <c r="C20" s="441">
        <v>0</v>
      </c>
      <c r="D20" s="441">
        <v>0</v>
      </c>
      <c r="E20" s="441">
        <v>588583400149.8042</v>
      </c>
      <c r="F20" s="500"/>
    </row>
    <row r="21" spans="1:6" ht="21.75" customHeight="1">
      <c r="A21" s="442" t="s">
        <v>393</v>
      </c>
      <c r="B21" s="441">
        <v>136803261884</v>
      </c>
      <c r="C21" s="441">
        <v>0</v>
      </c>
      <c r="D21" s="441">
        <v>0</v>
      </c>
      <c r="E21" s="441">
        <v>174131208947</v>
      </c>
      <c r="F21" s="500"/>
    </row>
    <row r="22" spans="1:6" ht="21.75" customHeight="1">
      <c r="A22" s="585" t="s">
        <v>394</v>
      </c>
      <c r="B22" s="586">
        <v>0</v>
      </c>
      <c r="C22" s="586">
        <v>0</v>
      </c>
      <c r="D22" s="586">
        <v>0</v>
      </c>
      <c r="E22" s="586">
        <v>0</v>
      </c>
      <c r="F22" s="500"/>
    </row>
    <row r="23" spans="1:6" ht="14.25">
      <c r="A23" s="501"/>
      <c r="B23" s="502"/>
      <c r="C23" s="502"/>
      <c r="D23" s="502"/>
      <c r="E23" s="502"/>
      <c r="F23" s="500"/>
    </row>
    <row r="25" spans="2:5" ht="14.25">
      <c r="B25" s="499">
        <f>B8-'BCDKT ban in Quy 3'!E76</f>
        <v>0</v>
      </c>
      <c r="C25" s="499"/>
      <c r="D25" s="499"/>
      <c r="E25" s="499">
        <f>E8-'BCDKT ban in Quy 3'!D76</f>
        <v>-0.3499755859375</v>
      </c>
    </row>
    <row r="26" spans="2:5" ht="14.25">
      <c r="B26" s="499">
        <f>B13+'BCDKT ban in Quy 3'!E77</f>
        <v>0</v>
      </c>
      <c r="C26" s="499"/>
      <c r="D26" s="499"/>
      <c r="E26" s="499">
        <f>E13+'BCDKT ban in Quy 3'!D77</f>
        <v>0.180419921875</v>
      </c>
    </row>
  </sheetData>
  <sheetProtection/>
  <printOptions horizontalCentered="1"/>
  <pageMargins left="0.27" right="0.23" top="0.44" bottom="0.54" header="0.23" footer="0.21"/>
  <pageSetup horizontalDpi="600" verticalDpi="600" orientation="portrait" paperSize="9" scale="96" r:id="rId1"/>
  <headerFooter alignWithMargins="0">
    <oddFooter>&amp;C19</oddFooter>
  </headerFooter>
</worksheet>
</file>

<file path=xl/worksheets/sheet11.xml><?xml version="1.0" encoding="utf-8"?>
<worksheet xmlns="http://schemas.openxmlformats.org/spreadsheetml/2006/main" xmlns:r="http://schemas.openxmlformats.org/officeDocument/2006/relationships">
  <sheetPr>
    <tabColor rgb="FFFFC000"/>
  </sheetPr>
  <dimension ref="A1:R38"/>
  <sheetViews>
    <sheetView zoomScalePageLayoutView="0" workbookViewId="0" topLeftCell="A1">
      <selection activeCell="G32" sqref="G32"/>
    </sheetView>
  </sheetViews>
  <sheetFormatPr defaultColWidth="9.00390625" defaultRowHeight="18" customHeight="1"/>
  <cols>
    <col min="1" max="1" width="45.625" style="326" customWidth="1"/>
    <col min="2" max="2" width="0" style="326" hidden="1" customWidth="1"/>
    <col min="3" max="3" width="18.625" style="326" customWidth="1"/>
    <col min="4" max="4" width="17.75390625" style="326" customWidth="1"/>
    <col min="5" max="16384" width="9.00390625" style="326" customWidth="1"/>
  </cols>
  <sheetData>
    <row r="1" spans="1:4" s="282" customFormat="1" ht="24.75" customHeight="1">
      <c r="A1" s="409" t="s">
        <v>370</v>
      </c>
      <c r="B1" s="410"/>
      <c r="C1" s="410"/>
      <c r="D1" s="410"/>
    </row>
    <row r="2" spans="1:4" ht="7.5" customHeight="1">
      <c r="A2" s="456"/>
      <c r="B2" s="506"/>
      <c r="C2" s="506"/>
      <c r="D2" s="506"/>
    </row>
    <row r="3" spans="1:4" s="279" customFormat="1" ht="23.25" customHeight="1">
      <c r="A3" s="493" t="s">
        <v>703</v>
      </c>
      <c r="B3" s="512"/>
      <c r="C3" s="512"/>
      <c r="D3" s="512"/>
    </row>
    <row r="4" spans="1:4" ht="18" customHeight="1">
      <c r="A4" s="350" t="s">
        <v>746</v>
      </c>
      <c r="B4" s="507"/>
      <c r="C4" s="507"/>
      <c r="D4" s="507"/>
    </row>
    <row r="5" spans="1:4" ht="9.75" customHeight="1">
      <c r="A5" s="508"/>
      <c r="B5" s="506"/>
      <c r="C5" s="506"/>
      <c r="D5" s="462"/>
    </row>
    <row r="6" spans="1:4" ht="18" customHeight="1" thickBot="1">
      <c r="A6" s="456"/>
      <c r="B6" s="509"/>
      <c r="C6" s="506"/>
      <c r="D6" s="462" t="s">
        <v>450</v>
      </c>
    </row>
    <row r="7" spans="1:4" s="510" customFormat="1" ht="16.5" customHeight="1">
      <c r="A7" s="391" t="s">
        <v>309</v>
      </c>
      <c r="B7" s="392"/>
      <c r="C7" s="393" t="s">
        <v>747</v>
      </c>
      <c r="D7" s="394" t="s">
        <v>457</v>
      </c>
    </row>
    <row r="8" spans="1:4" s="510" customFormat="1" ht="33.75" customHeight="1">
      <c r="A8" s="614" t="s">
        <v>775</v>
      </c>
      <c r="B8" s="615"/>
      <c r="C8" s="616">
        <v>59251950409</v>
      </c>
      <c r="D8" s="659">
        <v>342540784139</v>
      </c>
    </row>
    <row r="9" spans="1:4" s="510" customFormat="1" ht="18.75" customHeight="1">
      <c r="A9" s="614" t="s">
        <v>776</v>
      </c>
      <c r="B9" s="615"/>
      <c r="C9" s="616">
        <v>73928790715</v>
      </c>
      <c r="D9" s="659">
        <v>71378591756</v>
      </c>
    </row>
    <row r="10" spans="1:4" s="510" customFormat="1" ht="31.5" customHeight="1">
      <c r="A10" s="614" t="s">
        <v>777</v>
      </c>
      <c r="B10" s="615"/>
      <c r="C10" s="616">
        <v>26834114731</v>
      </c>
      <c r="D10" s="659">
        <v>24868565171</v>
      </c>
    </row>
    <row r="11" spans="1:4" s="510" customFormat="1" ht="18.75" customHeight="1">
      <c r="A11" s="614" t="s">
        <v>778</v>
      </c>
      <c r="B11" s="615"/>
      <c r="C11" s="616">
        <v>1025874116262</v>
      </c>
      <c r="D11" s="659">
        <v>782735707980</v>
      </c>
    </row>
    <row r="12" spans="1:4" s="510" customFormat="1" ht="18.75" customHeight="1">
      <c r="A12" s="614" t="s">
        <v>779</v>
      </c>
      <c r="B12" s="615"/>
      <c r="C12" s="616">
        <v>329474591722</v>
      </c>
      <c r="D12" s="659">
        <v>197711664331</v>
      </c>
    </row>
    <row r="13" spans="1:4" s="510" customFormat="1" ht="33.75" customHeight="1">
      <c r="A13" s="614" t="s">
        <v>780</v>
      </c>
      <c r="B13" s="615"/>
      <c r="C13" s="616">
        <v>686253676923</v>
      </c>
      <c r="D13" s="659">
        <v>519649514648</v>
      </c>
    </row>
    <row r="14" spans="1:4" s="510" customFormat="1" ht="31.5" customHeight="1">
      <c r="A14" s="614" t="s">
        <v>781</v>
      </c>
      <c r="B14" s="615"/>
      <c r="C14" s="616">
        <v>111763152878</v>
      </c>
      <c r="D14" s="659">
        <v>107085455831</v>
      </c>
    </row>
    <row r="15" spans="1:4" s="510" customFormat="1" ht="18.75" customHeight="1">
      <c r="A15" s="614" t="s">
        <v>782</v>
      </c>
      <c r="B15" s="615"/>
      <c r="C15" s="616">
        <v>61314192628</v>
      </c>
      <c r="D15" s="660">
        <v>54002386331</v>
      </c>
    </row>
    <row r="16" spans="1:4" s="510" customFormat="1" ht="18.75" customHeight="1">
      <c r="A16" s="614" t="s">
        <v>783</v>
      </c>
      <c r="B16" s="615"/>
      <c r="C16" s="616">
        <v>37386840994</v>
      </c>
      <c r="D16" s="661">
        <v>36458101539</v>
      </c>
    </row>
    <row r="17" spans="1:4" s="510" customFormat="1" ht="18.75" customHeight="1">
      <c r="A17" s="614" t="s">
        <v>784</v>
      </c>
      <c r="B17" s="615"/>
      <c r="C17" s="616">
        <v>21158568734</v>
      </c>
      <c r="D17" s="662">
        <v>20705727525</v>
      </c>
    </row>
    <row r="18" spans="1:4" s="510" customFormat="1" ht="31.5" customHeight="1">
      <c r="A18" s="614" t="s">
        <v>785</v>
      </c>
      <c r="B18" s="615"/>
      <c r="C18" s="616">
        <v>11434945820</v>
      </c>
      <c r="D18" s="662">
        <v>10566003860</v>
      </c>
    </row>
    <row r="19" spans="1:4" ht="18.75" customHeight="1">
      <c r="A19" s="614" t="s">
        <v>302</v>
      </c>
      <c r="B19" s="615"/>
      <c r="C19" s="617">
        <v>120077663276.80713</v>
      </c>
      <c r="D19" s="662">
        <v>209938968284</v>
      </c>
    </row>
    <row r="20" spans="1:4" s="339" customFormat="1" ht="16.5" customHeight="1" thickBot="1">
      <c r="A20" s="618" t="s">
        <v>33</v>
      </c>
      <c r="B20" s="400">
        <v>230</v>
      </c>
      <c r="C20" s="401">
        <v>2564752605092.807</v>
      </c>
      <c r="D20" s="663">
        <v>2377641471395</v>
      </c>
    </row>
    <row r="21" spans="1:4" ht="16.5" customHeight="1" thickBot="1">
      <c r="A21" s="456"/>
      <c r="B21" s="509"/>
      <c r="C21" s="506"/>
      <c r="D21" s="506"/>
    </row>
    <row r="22" spans="1:4" ht="16.5" customHeight="1">
      <c r="A22" s="619" t="s">
        <v>310</v>
      </c>
      <c r="B22" s="392"/>
      <c r="C22" s="393" t="s">
        <v>747</v>
      </c>
      <c r="D22" s="394" t="s">
        <v>457</v>
      </c>
    </row>
    <row r="23" spans="1:4" s="339" customFormat="1" ht="18" customHeight="1">
      <c r="A23" s="363" t="s">
        <v>34</v>
      </c>
      <c r="B23" s="396" t="s">
        <v>35</v>
      </c>
      <c r="C23" s="407">
        <v>248915323103</v>
      </c>
      <c r="D23" s="397">
        <v>420021857515</v>
      </c>
    </row>
    <row r="24" spans="1:4" s="339" customFormat="1" ht="18" customHeight="1">
      <c r="A24" s="363" t="s">
        <v>36</v>
      </c>
      <c r="B24" s="396" t="s">
        <v>37</v>
      </c>
      <c r="C24" s="407">
        <v>0</v>
      </c>
      <c r="D24" s="397">
        <v>0</v>
      </c>
    </row>
    <row r="25" spans="1:4" s="339" customFormat="1" ht="18" customHeight="1" hidden="1">
      <c r="A25" s="363" t="s">
        <v>296</v>
      </c>
      <c r="B25" s="396"/>
      <c r="C25" s="407">
        <v>0</v>
      </c>
      <c r="D25" s="397"/>
    </row>
    <row r="26" spans="1:4" s="339" customFormat="1" ht="18" customHeight="1">
      <c r="A26" s="363" t="s">
        <v>39</v>
      </c>
      <c r="B26" s="396" t="s">
        <v>40</v>
      </c>
      <c r="C26" s="407">
        <v>232507248115.1825</v>
      </c>
      <c r="D26" s="397">
        <v>29970755000</v>
      </c>
    </row>
    <row r="27" spans="1:4" s="339" customFormat="1" ht="18" customHeight="1" thickBot="1">
      <c r="A27" s="399" t="s">
        <v>710</v>
      </c>
      <c r="B27" s="400"/>
      <c r="C27" s="401">
        <v>481422571218.1825</v>
      </c>
      <c r="D27" s="402">
        <v>449992612515</v>
      </c>
    </row>
    <row r="28" spans="1:18" ht="18" customHeight="1" thickBot="1">
      <c r="A28" s="456"/>
      <c r="B28" s="509"/>
      <c r="C28" s="506"/>
      <c r="D28" s="506"/>
      <c r="E28" s="511"/>
      <c r="F28" s="511"/>
      <c r="G28" s="511"/>
      <c r="H28" s="511"/>
      <c r="I28" s="511"/>
      <c r="J28" s="511"/>
      <c r="K28" s="511"/>
      <c r="L28" s="511"/>
      <c r="M28" s="511"/>
      <c r="N28" s="511"/>
      <c r="O28" s="511"/>
      <c r="P28" s="511"/>
      <c r="Q28" s="511"/>
      <c r="R28" s="511"/>
    </row>
    <row r="29" spans="1:18" ht="18" customHeight="1">
      <c r="A29" s="619" t="s">
        <v>311</v>
      </c>
      <c r="B29" s="392"/>
      <c r="C29" s="393" t="s">
        <v>747</v>
      </c>
      <c r="D29" s="394" t="s">
        <v>457</v>
      </c>
      <c r="E29" s="511"/>
      <c r="F29" s="511"/>
      <c r="G29" s="511"/>
      <c r="H29" s="511"/>
      <c r="I29" s="511"/>
      <c r="J29" s="511"/>
      <c r="K29" s="511"/>
      <c r="L29" s="511"/>
      <c r="M29" s="511"/>
      <c r="N29" s="511"/>
      <c r="O29" s="511"/>
      <c r="P29" s="511"/>
      <c r="Q29" s="511"/>
      <c r="R29" s="511"/>
    </row>
    <row r="30" spans="1:18" s="339" customFormat="1" ht="18" customHeight="1" hidden="1">
      <c r="A30" s="363" t="s">
        <v>745</v>
      </c>
      <c r="B30" s="396" t="s">
        <v>35</v>
      </c>
      <c r="C30" s="407"/>
      <c r="D30" s="397">
        <v>0</v>
      </c>
      <c r="E30" s="571"/>
      <c r="F30" s="571"/>
      <c r="G30" s="571"/>
      <c r="H30" s="571"/>
      <c r="I30" s="571"/>
      <c r="J30" s="571"/>
      <c r="K30" s="571"/>
      <c r="L30" s="571"/>
      <c r="M30" s="571"/>
      <c r="N30" s="571"/>
      <c r="O30" s="571"/>
      <c r="P30" s="571"/>
      <c r="Q30" s="571"/>
      <c r="R30" s="571"/>
    </row>
    <row r="31" spans="1:18" s="339" customFormat="1" ht="18" customHeight="1">
      <c r="A31" s="363" t="s">
        <v>303</v>
      </c>
      <c r="B31" s="396" t="s">
        <v>37</v>
      </c>
      <c r="C31" s="570">
        <v>111945667109.4</v>
      </c>
      <c r="D31" s="397">
        <v>91793387517</v>
      </c>
      <c r="E31" s="571"/>
      <c r="F31" s="571"/>
      <c r="G31" s="571"/>
      <c r="H31" s="571"/>
      <c r="I31" s="571"/>
      <c r="J31" s="571"/>
      <c r="K31" s="571"/>
      <c r="L31" s="571"/>
      <c r="M31" s="571"/>
      <c r="N31" s="571"/>
      <c r="O31" s="571"/>
      <c r="P31" s="571"/>
      <c r="Q31" s="571"/>
      <c r="R31" s="571"/>
    </row>
    <row r="32" spans="1:18" s="339" customFormat="1" ht="18" customHeight="1">
      <c r="A32" s="363" t="s">
        <v>304</v>
      </c>
      <c r="B32" s="396" t="s">
        <v>38</v>
      </c>
      <c r="C32" s="570">
        <v>1052426660</v>
      </c>
      <c r="D32" s="397">
        <v>75527591940</v>
      </c>
      <c r="E32" s="571"/>
      <c r="F32" s="571"/>
      <c r="G32" s="571"/>
      <c r="H32" s="571"/>
      <c r="I32" s="571"/>
      <c r="J32" s="571"/>
      <c r="K32" s="571"/>
      <c r="L32" s="571"/>
      <c r="M32" s="571"/>
      <c r="N32" s="571"/>
      <c r="O32" s="571"/>
      <c r="P32" s="571"/>
      <c r="Q32" s="571"/>
      <c r="R32" s="571"/>
    </row>
    <row r="33" spans="1:18" s="339" customFormat="1" ht="18" customHeight="1">
      <c r="A33" s="363" t="s">
        <v>305</v>
      </c>
      <c r="B33" s="396"/>
      <c r="C33" s="570">
        <v>15393139185</v>
      </c>
      <c r="D33" s="397">
        <v>47090668215</v>
      </c>
      <c r="E33" s="571"/>
      <c r="F33" s="571"/>
      <c r="G33" s="571"/>
      <c r="H33" s="571"/>
      <c r="I33" s="571"/>
      <c r="J33" s="571"/>
      <c r="K33" s="571"/>
      <c r="L33" s="571"/>
      <c r="M33" s="571"/>
      <c r="N33" s="571"/>
      <c r="O33" s="571"/>
      <c r="P33" s="571"/>
      <c r="Q33" s="571"/>
      <c r="R33" s="571"/>
    </row>
    <row r="34" spans="1:18" s="339" customFormat="1" ht="18" customHeight="1">
      <c r="A34" s="363" t="s">
        <v>306</v>
      </c>
      <c r="B34" s="396"/>
      <c r="C34" s="570">
        <v>8033043321</v>
      </c>
      <c r="D34" s="397">
        <v>3470027134</v>
      </c>
      <c r="E34" s="571"/>
      <c r="F34" s="571"/>
      <c r="G34" s="571"/>
      <c r="H34" s="571"/>
      <c r="I34" s="571"/>
      <c r="J34" s="571"/>
      <c r="K34" s="571"/>
      <c r="L34" s="571"/>
      <c r="M34" s="571"/>
      <c r="N34" s="571"/>
      <c r="O34" s="571"/>
      <c r="P34" s="571"/>
      <c r="Q34" s="571"/>
      <c r="R34" s="571"/>
    </row>
    <row r="35" spans="1:18" s="339" customFormat="1" ht="18" customHeight="1" hidden="1">
      <c r="A35" s="363" t="s">
        <v>307</v>
      </c>
      <c r="B35" s="396"/>
      <c r="C35" s="570">
        <v>0</v>
      </c>
      <c r="D35" s="397">
        <v>0</v>
      </c>
      <c r="E35" s="571"/>
      <c r="F35" s="571"/>
      <c r="G35" s="571"/>
      <c r="H35" s="571"/>
      <c r="I35" s="571"/>
      <c r="J35" s="571"/>
      <c r="K35" s="571"/>
      <c r="L35" s="571"/>
      <c r="M35" s="571"/>
      <c r="N35" s="571"/>
      <c r="O35" s="571"/>
      <c r="P35" s="571"/>
      <c r="Q35" s="571"/>
      <c r="R35" s="571"/>
    </row>
    <row r="36" spans="1:18" s="339" customFormat="1" ht="18" customHeight="1">
      <c r="A36" s="363" t="s">
        <v>308</v>
      </c>
      <c r="B36" s="396"/>
      <c r="C36" s="570">
        <v>169041162330</v>
      </c>
      <c r="D36" s="397">
        <v>122023132240</v>
      </c>
      <c r="E36" s="571"/>
      <c r="F36" s="571"/>
      <c r="G36" s="571"/>
      <c r="H36" s="571"/>
      <c r="I36" s="571"/>
      <c r="J36" s="571"/>
      <c r="K36" s="571"/>
      <c r="L36" s="571"/>
      <c r="M36" s="571"/>
      <c r="N36" s="571"/>
      <c r="O36" s="571"/>
      <c r="P36" s="571"/>
      <c r="Q36" s="571"/>
      <c r="R36" s="571"/>
    </row>
    <row r="37" spans="1:4" s="339" customFormat="1" ht="16.5" customHeight="1" thickBot="1">
      <c r="A37" s="399" t="s">
        <v>710</v>
      </c>
      <c r="B37" s="400"/>
      <c r="C37" s="401">
        <v>305465438605.4</v>
      </c>
      <c r="D37" s="402">
        <v>339904807046</v>
      </c>
    </row>
    <row r="38" spans="1:4" ht="11.25" customHeight="1">
      <c r="A38" s="456"/>
      <c r="B38" s="509"/>
      <c r="C38" s="506"/>
      <c r="D38" s="506"/>
    </row>
  </sheetData>
  <sheetProtection/>
  <printOptions/>
  <pageMargins left="0.85" right="0.42" top="0.48" bottom="0.49" header="0.5" footer="0.2"/>
  <pageSetup horizontalDpi="600" verticalDpi="600" orientation="portrait" paperSize="9" r:id="rId1"/>
  <headerFooter alignWithMargins="0">
    <oddFooter>&amp;C20</oddFooter>
  </headerFooter>
</worksheet>
</file>

<file path=xl/worksheets/sheet12.xml><?xml version="1.0" encoding="utf-8"?>
<worksheet xmlns="http://schemas.openxmlformats.org/spreadsheetml/2006/main" xmlns:r="http://schemas.openxmlformats.org/officeDocument/2006/relationships">
  <sheetPr>
    <tabColor rgb="FFFFFF00"/>
  </sheetPr>
  <dimension ref="A1:D34"/>
  <sheetViews>
    <sheetView zoomScalePageLayoutView="0" workbookViewId="0" topLeftCell="A1">
      <selection activeCell="C41" sqref="C41"/>
    </sheetView>
  </sheetViews>
  <sheetFormatPr defaultColWidth="9.00390625" defaultRowHeight="18" customHeight="1"/>
  <cols>
    <col min="1" max="1" width="45.625" style="326" customWidth="1"/>
    <col min="2" max="2" width="0" style="326" hidden="1" customWidth="1"/>
    <col min="3" max="3" width="18.625" style="326" customWidth="1"/>
    <col min="4" max="4" width="17.75390625" style="326" customWidth="1"/>
    <col min="5" max="16384" width="9.00390625" style="326" customWidth="1"/>
  </cols>
  <sheetData>
    <row r="1" spans="1:4" s="279" customFormat="1" ht="18" customHeight="1">
      <c r="A1" s="309" t="s">
        <v>370</v>
      </c>
      <c r="B1" s="519"/>
      <c r="C1" s="519"/>
      <c r="D1" s="519"/>
    </row>
    <row r="2" spans="1:4" ht="18" customHeight="1">
      <c r="A2" s="456"/>
      <c r="B2" s="506"/>
      <c r="C2" s="506"/>
      <c r="D2" s="506"/>
    </row>
    <row r="3" spans="1:4" s="279" customFormat="1" ht="18" customHeight="1">
      <c r="A3" s="493" t="s">
        <v>703</v>
      </c>
      <c r="B3" s="512"/>
      <c r="C3" s="512"/>
      <c r="D3" s="512"/>
    </row>
    <row r="4" spans="1:4" ht="18" customHeight="1">
      <c r="A4" s="350" t="s">
        <v>746</v>
      </c>
      <c r="B4" s="507"/>
      <c r="C4" s="507"/>
      <c r="D4" s="507"/>
    </row>
    <row r="5" spans="1:4" ht="21.75" customHeight="1">
      <c r="A5" s="508"/>
      <c r="B5" s="506"/>
      <c r="C5" s="506"/>
      <c r="D5" s="462"/>
    </row>
    <row r="6" spans="1:4" ht="18" customHeight="1" thickBot="1">
      <c r="A6" s="456"/>
      <c r="B6" s="509"/>
      <c r="C6" s="506"/>
      <c r="D6" s="462" t="s">
        <v>450</v>
      </c>
    </row>
    <row r="7" spans="1:4" ht="24" customHeight="1">
      <c r="A7" s="619" t="s">
        <v>315</v>
      </c>
      <c r="B7" s="392"/>
      <c r="C7" s="393" t="s">
        <v>747</v>
      </c>
      <c r="D7" s="394" t="s">
        <v>457</v>
      </c>
    </row>
    <row r="8" spans="1:4" s="339" customFormat="1" ht="24" customHeight="1">
      <c r="A8" s="366" t="s">
        <v>41</v>
      </c>
      <c r="B8" s="396"/>
      <c r="C8" s="664">
        <v>4211212097265</v>
      </c>
      <c r="D8" s="665">
        <v>3392614250632</v>
      </c>
    </row>
    <row r="9" spans="1:4" s="339" customFormat="1" ht="24" customHeight="1">
      <c r="A9" s="366" t="s">
        <v>42</v>
      </c>
      <c r="B9" s="396" t="s">
        <v>43</v>
      </c>
      <c r="C9" s="604">
        <v>3774101816030</v>
      </c>
      <c r="D9" s="666">
        <v>3181458298257</v>
      </c>
    </row>
    <row r="10" spans="1:4" s="339" customFormat="1" ht="24" customHeight="1">
      <c r="A10" s="366" t="s">
        <v>44</v>
      </c>
      <c r="B10" s="396" t="s">
        <v>45</v>
      </c>
      <c r="C10" s="604">
        <v>182223910541</v>
      </c>
      <c r="D10" s="666"/>
    </row>
    <row r="11" spans="1:4" s="339" customFormat="1" ht="24" customHeight="1">
      <c r="A11" s="366" t="s">
        <v>46</v>
      </c>
      <c r="B11" s="396" t="s">
        <v>47</v>
      </c>
      <c r="C11" s="604">
        <v>254886370694</v>
      </c>
      <c r="D11" s="666">
        <v>211155952375</v>
      </c>
    </row>
    <row r="12" spans="1:4" s="339" customFormat="1" ht="24" customHeight="1">
      <c r="A12" s="366" t="s">
        <v>48</v>
      </c>
      <c r="B12" s="396"/>
      <c r="C12" s="667">
        <v>1329690286033</v>
      </c>
      <c r="D12" s="668">
        <v>3492478890685</v>
      </c>
    </row>
    <row r="13" spans="1:4" s="339" customFormat="1" ht="24" customHeight="1" hidden="1">
      <c r="A13" s="366" t="s">
        <v>49</v>
      </c>
      <c r="B13" s="396" t="s">
        <v>50</v>
      </c>
      <c r="C13" s="604">
        <v>1329690286033</v>
      </c>
      <c r="D13" s="666"/>
    </row>
    <row r="14" spans="1:4" s="339" customFormat="1" ht="24" customHeight="1" hidden="1">
      <c r="A14" s="366" t="s">
        <v>51</v>
      </c>
      <c r="B14" s="396" t="s">
        <v>52</v>
      </c>
      <c r="C14" s="604"/>
      <c r="D14" s="666"/>
    </row>
    <row r="15" spans="1:4" s="339" customFormat="1" ht="24" customHeight="1" hidden="1">
      <c r="A15" s="366" t="s">
        <v>53</v>
      </c>
      <c r="B15" s="396" t="s">
        <v>54</v>
      </c>
      <c r="C15" s="669"/>
      <c r="D15" s="670">
        <v>0</v>
      </c>
    </row>
    <row r="16" spans="1:4" s="339" customFormat="1" ht="24.75" customHeight="1" thickBot="1">
      <c r="A16" s="399" t="s">
        <v>710</v>
      </c>
      <c r="B16" s="400"/>
      <c r="C16" s="401">
        <v>5540902383298</v>
      </c>
      <c r="D16" s="402">
        <v>6885093141317</v>
      </c>
    </row>
    <row r="17" spans="1:4" ht="24" customHeight="1" thickBot="1">
      <c r="A17" s="513"/>
      <c r="B17" s="514" t="s">
        <v>55</v>
      </c>
      <c r="C17" s="515" t="s">
        <v>55</v>
      </c>
      <c r="D17" s="515"/>
    </row>
    <row r="18" spans="1:4" ht="24.75" customHeight="1">
      <c r="A18" s="391" t="s">
        <v>316</v>
      </c>
      <c r="B18" s="392"/>
      <c r="C18" s="393" t="s">
        <v>747</v>
      </c>
      <c r="D18" s="394" t="s">
        <v>457</v>
      </c>
    </row>
    <row r="19" spans="1:4" s="339" customFormat="1" ht="24" customHeight="1">
      <c r="A19" s="621" t="s">
        <v>312</v>
      </c>
      <c r="B19" s="622" t="s">
        <v>57</v>
      </c>
      <c r="C19" s="407">
        <v>209874661157</v>
      </c>
      <c r="D19" s="397">
        <v>169727843977</v>
      </c>
    </row>
    <row r="20" spans="1:4" s="339" customFormat="1" ht="24" customHeight="1">
      <c r="A20" s="621" t="s">
        <v>313</v>
      </c>
      <c r="B20" s="622"/>
      <c r="C20" s="407"/>
      <c r="D20" s="397">
        <v>424082431</v>
      </c>
    </row>
    <row r="21" spans="1:4" s="339" customFormat="1" ht="24" customHeight="1">
      <c r="A21" s="621" t="s">
        <v>314</v>
      </c>
      <c r="B21" s="622"/>
      <c r="C21" s="407">
        <v>77479696546.1</v>
      </c>
      <c r="D21" s="397">
        <v>138460108376</v>
      </c>
    </row>
    <row r="22" spans="1:4" s="339" customFormat="1" ht="24" customHeight="1">
      <c r="A22" s="621" t="s">
        <v>190</v>
      </c>
      <c r="B22" s="622"/>
      <c r="C22" s="407">
        <v>21767714348</v>
      </c>
      <c r="D22" s="397">
        <v>16682473365</v>
      </c>
    </row>
    <row r="23" spans="1:4" s="339" customFormat="1" ht="24" customHeight="1">
      <c r="A23" s="621" t="s">
        <v>191</v>
      </c>
      <c r="B23" s="622"/>
      <c r="C23" s="407">
        <v>3694167778</v>
      </c>
      <c r="D23" s="397">
        <v>4409464678</v>
      </c>
    </row>
    <row r="24" spans="1:4" s="339" customFormat="1" ht="24" customHeight="1">
      <c r="A24" s="621" t="s">
        <v>192</v>
      </c>
      <c r="B24" s="622" t="s">
        <v>59</v>
      </c>
      <c r="C24" s="407">
        <v>184760556134</v>
      </c>
      <c r="D24" s="397">
        <v>2056403313</v>
      </c>
    </row>
    <row r="25" spans="1:4" s="339" customFormat="1" ht="24" customHeight="1">
      <c r="A25" s="621" t="s">
        <v>194</v>
      </c>
      <c r="B25" s="622" t="s">
        <v>61</v>
      </c>
      <c r="C25" s="407">
        <v>8507724648</v>
      </c>
      <c r="D25" s="397">
        <v>4507726708</v>
      </c>
    </row>
    <row r="26" spans="1:4" s="339" customFormat="1" ht="25.5" customHeight="1" thickBot="1">
      <c r="A26" s="399" t="s">
        <v>710</v>
      </c>
      <c r="B26" s="400"/>
      <c r="C26" s="401">
        <v>506084520611.1</v>
      </c>
      <c r="D26" s="402">
        <v>336268102848</v>
      </c>
    </row>
    <row r="27" spans="1:4" ht="26.25" customHeight="1" thickBot="1">
      <c r="A27" s="513"/>
      <c r="B27" s="514"/>
      <c r="C27" s="515"/>
      <c r="D27" s="515"/>
    </row>
    <row r="28" spans="1:4" ht="24" customHeight="1">
      <c r="A28" s="391" t="s">
        <v>317</v>
      </c>
      <c r="B28" s="392"/>
      <c r="C28" s="393" t="s">
        <v>747</v>
      </c>
      <c r="D28" s="394" t="s">
        <v>457</v>
      </c>
    </row>
    <row r="29" spans="1:4" s="339" customFormat="1" ht="26.25" customHeight="1">
      <c r="A29" s="621" t="s">
        <v>56</v>
      </c>
      <c r="B29" s="622" t="s">
        <v>57</v>
      </c>
      <c r="C29" s="407">
        <v>275542995214</v>
      </c>
      <c r="D29" s="397">
        <v>371706989255.7375</v>
      </c>
    </row>
    <row r="30" spans="1:4" s="339" customFormat="1" ht="22.5" customHeight="1">
      <c r="A30" s="621" t="s">
        <v>58</v>
      </c>
      <c r="B30" s="622" t="s">
        <v>59</v>
      </c>
      <c r="C30" s="407">
        <v>0</v>
      </c>
      <c r="D30" s="397">
        <v>0</v>
      </c>
    </row>
    <row r="31" spans="1:4" s="339" customFormat="1" ht="25.5" customHeight="1">
      <c r="A31" s="621" t="s">
        <v>60</v>
      </c>
      <c r="B31" s="622" t="s">
        <v>61</v>
      </c>
      <c r="C31" s="407">
        <v>63145461605</v>
      </c>
      <c r="D31" s="397">
        <v>318301153924.26526</v>
      </c>
    </row>
    <row r="32" spans="1:4" s="339" customFormat="1" ht="25.5" customHeight="1">
      <c r="A32" s="671" t="s">
        <v>62</v>
      </c>
      <c r="B32" s="622" t="s">
        <v>63</v>
      </c>
      <c r="C32" s="407">
        <v>425849044265</v>
      </c>
      <c r="D32" s="397">
        <v>392006256948.9972</v>
      </c>
    </row>
    <row r="33" spans="1:4" s="339" customFormat="1" ht="22.5" customHeight="1" thickBot="1">
      <c r="A33" s="399" t="s">
        <v>710</v>
      </c>
      <c r="B33" s="400"/>
      <c r="C33" s="401">
        <v>764537501084</v>
      </c>
      <c r="D33" s="402">
        <v>1082014400128.9999</v>
      </c>
    </row>
    <row r="34" spans="1:4" ht="10.5" customHeight="1">
      <c r="A34" s="516"/>
      <c r="B34" s="517"/>
      <c r="C34" s="518"/>
      <c r="D34" s="518"/>
    </row>
  </sheetData>
  <sheetProtection/>
  <printOptions/>
  <pageMargins left="0.86" right="0.52" top="0.42" bottom="0.51" header="0.42" footer="0.27"/>
  <pageSetup horizontalDpi="600" verticalDpi="600" orientation="portrait" paperSize="9" r:id="rId1"/>
  <headerFooter alignWithMargins="0">
    <oddFooter>&amp;C21</oddFooter>
  </headerFooter>
</worksheet>
</file>

<file path=xl/worksheets/sheet13.xml><?xml version="1.0" encoding="utf-8"?>
<worksheet xmlns="http://schemas.openxmlformats.org/spreadsheetml/2006/main" xmlns:r="http://schemas.openxmlformats.org/officeDocument/2006/relationships">
  <sheetPr>
    <tabColor rgb="FFFFFF00"/>
  </sheetPr>
  <dimension ref="A1:D52"/>
  <sheetViews>
    <sheetView zoomScalePageLayoutView="0" workbookViewId="0" topLeftCell="A1">
      <selection activeCell="A17" sqref="A17"/>
    </sheetView>
  </sheetViews>
  <sheetFormatPr defaultColWidth="9.00390625" defaultRowHeight="18" customHeight="1"/>
  <cols>
    <col min="1" max="1" width="53.625" style="658" customWidth="1"/>
    <col min="2" max="2" width="1.625" style="658" hidden="1" customWidth="1"/>
    <col min="3" max="3" width="18.625" style="658" customWidth="1"/>
    <col min="4" max="4" width="17.75390625" style="658" customWidth="1"/>
    <col min="5" max="16384" width="9.00390625" style="279" customWidth="1"/>
  </cols>
  <sheetData>
    <row r="1" spans="1:4" ht="18" customHeight="1">
      <c r="A1" s="309" t="s">
        <v>370</v>
      </c>
      <c r="B1" s="519"/>
      <c r="C1" s="519"/>
      <c r="D1" s="519"/>
    </row>
    <row r="2" spans="1:4" ht="13.5" customHeight="1">
      <c r="A2" s="456"/>
      <c r="B2" s="506"/>
      <c r="C2" s="506"/>
      <c r="D2" s="506"/>
    </row>
    <row r="3" spans="1:4" ht="18" customHeight="1">
      <c r="A3" s="493" t="s">
        <v>703</v>
      </c>
      <c r="B3" s="512"/>
      <c r="C3" s="512"/>
      <c r="D3" s="512"/>
    </row>
    <row r="4" spans="1:4" ht="18" customHeight="1">
      <c r="A4" s="350" t="s">
        <v>746</v>
      </c>
      <c r="B4" s="507"/>
      <c r="C4" s="507"/>
      <c r="D4" s="507"/>
    </row>
    <row r="5" spans="1:4" ht="10.5" customHeight="1">
      <c r="A5" s="508"/>
      <c r="B5" s="506"/>
      <c r="C5" s="506"/>
      <c r="D5" s="462"/>
    </row>
    <row r="6" spans="1:4" ht="18" customHeight="1" thickBot="1">
      <c r="A6" s="516"/>
      <c r="B6" s="517"/>
      <c r="C6" s="518"/>
      <c r="D6" s="462" t="s">
        <v>450</v>
      </c>
    </row>
    <row r="7" spans="1:4" ht="23.25" customHeight="1">
      <c r="A7" s="391" t="s">
        <v>337</v>
      </c>
      <c r="B7" s="392"/>
      <c r="C7" s="393" t="s">
        <v>747</v>
      </c>
      <c r="D7" s="394" t="s">
        <v>457</v>
      </c>
    </row>
    <row r="8" spans="1:4" s="282" customFormat="1" ht="18.75" customHeight="1">
      <c r="A8" s="395" t="s">
        <v>318</v>
      </c>
      <c r="B8" s="396" t="s">
        <v>64</v>
      </c>
      <c r="C8" s="407">
        <v>507609285443</v>
      </c>
      <c r="D8" s="397">
        <v>465556995306</v>
      </c>
    </row>
    <row r="9" spans="1:4" s="630" customFormat="1" ht="18.75" customHeight="1">
      <c r="A9" s="395" t="s">
        <v>718</v>
      </c>
      <c r="B9" s="396"/>
      <c r="C9" s="407">
        <v>500000000000</v>
      </c>
      <c r="D9" s="397">
        <v>570000000000</v>
      </c>
    </row>
    <row r="10" spans="1:4" s="630" customFormat="1" ht="18.75" customHeight="1" hidden="1">
      <c r="A10" s="395" t="s">
        <v>319</v>
      </c>
      <c r="B10" s="396" t="s">
        <v>65</v>
      </c>
      <c r="C10" s="407"/>
      <c r="D10" s="397"/>
    </row>
    <row r="11" spans="1:4" s="630" customFormat="1" ht="18.75" customHeight="1">
      <c r="A11" s="395" t="s">
        <v>320</v>
      </c>
      <c r="B11" s="396" t="s">
        <v>66</v>
      </c>
      <c r="C11" s="407">
        <v>95418372167</v>
      </c>
      <c r="D11" s="397">
        <v>104258621657</v>
      </c>
    </row>
    <row r="12" spans="1:4" s="630" customFormat="1" ht="18.75" customHeight="1">
      <c r="A12" s="395" t="s">
        <v>728</v>
      </c>
      <c r="B12" s="396"/>
      <c r="C12" s="407">
        <v>14929682289</v>
      </c>
      <c r="D12" s="397">
        <v>14929682289</v>
      </c>
    </row>
    <row r="13" spans="1:4" s="630" customFormat="1" ht="18.75" customHeight="1">
      <c r="A13" s="395" t="s">
        <v>729</v>
      </c>
      <c r="B13" s="396"/>
      <c r="C13" s="407">
        <v>13667659000</v>
      </c>
      <c r="D13" s="397">
        <v>27025221000</v>
      </c>
    </row>
    <row r="14" spans="1:4" s="630" customFormat="1" ht="18.75" customHeight="1" hidden="1">
      <c r="A14" s="395" t="s">
        <v>721</v>
      </c>
      <c r="B14" s="396"/>
      <c r="C14" s="407"/>
      <c r="D14" s="397"/>
    </row>
    <row r="15" spans="1:4" s="630" customFormat="1" ht="18.75" customHeight="1" hidden="1">
      <c r="A15" s="395" t="s">
        <v>321</v>
      </c>
      <c r="B15" s="396"/>
      <c r="C15" s="407"/>
      <c r="D15" s="397"/>
    </row>
    <row r="16" spans="1:4" s="630" customFormat="1" ht="18.75" customHeight="1" hidden="1">
      <c r="A16" s="395" t="s">
        <v>322</v>
      </c>
      <c r="B16" s="396"/>
      <c r="C16" s="407"/>
      <c r="D16" s="397"/>
    </row>
    <row r="17" spans="1:4" s="630" customFormat="1" ht="18.75" customHeight="1">
      <c r="A17" s="395" t="s">
        <v>323</v>
      </c>
      <c r="B17" s="396"/>
      <c r="C17" s="407">
        <v>25427427421</v>
      </c>
      <c r="D17" s="397">
        <v>25427427421</v>
      </c>
    </row>
    <row r="18" spans="1:4" s="630" customFormat="1" ht="18.75" customHeight="1">
      <c r="A18" s="395" t="s">
        <v>324</v>
      </c>
      <c r="B18" s="396"/>
      <c r="C18" s="407">
        <v>1443119855</v>
      </c>
      <c r="D18" s="397">
        <v>2246875270</v>
      </c>
    </row>
    <row r="19" spans="1:4" s="630" customFormat="1" ht="18.75" customHeight="1">
      <c r="A19" s="395" t="s">
        <v>743</v>
      </c>
      <c r="B19" s="396"/>
      <c r="C19" s="407">
        <v>44214625599</v>
      </c>
      <c r="D19" s="397">
        <v>44214625599</v>
      </c>
    </row>
    <row r="20" spans="1:4" s="630" customFormat="1" ht="18.75" customHeight="1">
      <c r="A20" s="395" t="s">
        <v>325</v>
      </c>
      <c r="B20" s="396"/>
      <c r="C20" s="407">
        <v>20154360348</v>
      </c>
      <c r="D20" s="397">
        <v>20403334782</v>
      </c>
    </row>
    <row r="21" spans="1:4" s="630" customFormat="1" ht="18.75" customHeight="1">
      <c r="A21" s="395" t="s">
        <v>326</v>
      </c>
      <c r="B21" s="396"/>
      <c r="C21" s="407">
        <v>27868262552</v>
      </c>
      <c r="D21" s="397">
        <v>13060764319</v>
      </c>
    </row>
    <row r="22" spans="1:4" s="630" customFormat="1" ht="18.75" customHeight="1">
      <c r="A22" s="395" t="s">
        <v>327</v>
      </c>
      <c r="B22" s="396"/>
      <c r="C22" s="407">
        <v>4940547991</v>
      </c>
      <c r="D22" s="397">
        <v>2055862684</v>
      </c>
    </row>
    <row r="23" spans="1:4" s="630" customFormat="1" ht="18.75" customHeight="1">
      <c r="A23" s="395" t="s">
        <v>328</v>
      </c>
      <c r="B23" s="396"/>
      <c r="C23" s="407">
        <v>0</v>
      </c>
      <c r="D23" s="397">
        <v>149023192</v>
      </c>
    </row>
    <row r="24" spans="1:4" s="630" customFormat="1" ht="18.75" customHeight="1">
      <c r="A24" s="395" t="s">
        <v>329</v>
      </c>
      <c r="B24" s="396"/>
      <c r="C24" s="407">
        <v>3425615120</v>
      </c>
      <c r="D24" s="397">
        <v>3656581520</v>
      </c>
    </row>
    <row r="25" spans="1:4" s="630" customFormat="1" ht="18.75" customHeight="1">
      <c r="A25" s="395" t="s">
        <v>330</v>
      </c>
      <c r="B25" s="396"/>
      <c r="C25" s="407">
        <v>574238713577</v>
      </c>
      <c r="D25" s="397">
        <v>626449717046</v>
      </c>
    </row>
    <row r="26" spans="1:4" s="282" customFormat="1" ht="18.75" customHeight="1" thickBot="1">
      <c r="A26" s="399" t="s">
        <v>710</v>
      </c>
      <c r="B26" s="400"/>
      <c r="C26" s="401">
        <v>1833337671362</v>
      </c>
      <c r="D26" s="402">
        <v>1919434732085</v>
      </c>
    </row>
    <row r="27" spans="1:4" ht="18.75" customHeight="1" thickBot="1">
      <c r="A27" s="520"/>
      <c r="B27" s="517"/>
      <c r="C27" s="518"/>
      <c r="D27" s="518"/>
    </row>
    <row r="28" spans="1:4" ht="18.75" customHeight="1">
      <c r="A28" s="391" t="s">
        <v>338</v>
      </c>
      <c r="B28" s="392"/>
      <c r="C28" s="393" t="s">
        <v>747</v>
      </c>
      <c r="D28" s="394" t="s">
        <v>457</v>
      </c>
    </row>
    <row r="29" spans="1:4" s="282" customFormat="1" ht="18.75" customHeight="1">
      <c r="A29" s="366" t="s">
        <v>331</v>
      </c>
      <c r="B29" s="396" t="s">
        <v>67</v>
      </c>
      <c r="C29" s="623">
        <v>5672694324485</v>
      </c>
      <c r="D29" s="624">
        <v>7528941060979</v>
      </c>
    </row>
    <row r="30" spans="1:4" s="282" customFormat="1" ht="18.75" customHeight="1">
      <c r="A30" s="366" t="s">
        <v>332</v>
      </c>
      <c r="B30" s="396" t="s">
        <v>68</v>
      </c>
      <c r="C30" s="407">
        <v>3702146101090</v>
      </c>
      <c r="D30" s="397">
        <v>5048010874459</v>
      </c>
    </row>
    <row r="31" spans="1:4" s="282" customFormat="1" ht="18.75" customHeight="1">
      <c r="A31" s="366" t="s">
        <v>333</v>
      </c>
      <c r="B31" s="396"/>
      <c r="C31" s="407">
        <v>1970548223395</v>
      </c>
      <c r="D31" s="397">
        <v>2480930186520</v>
      </c>
    </row>
    <row r="32" spans="1:4" s="282" customFormat="1" ht="18.75" customHeight="1">
      <c r="A32" s="366" t="s">
        <v>334</v>
      </c>
      <c r="B32" s="396"/>
      <c r="C32" s="623">
        <v>41584000000</v>
      </c>
      <c r="D32" s="624">
        <v>2049584000000</v>
      </c>
    </row>
    <row r="33" spans="1:4" s="282" customFormat="1" ht="18.75" customHeight="1">
      <c r="A33" s="366" t="s">
        <v>335</v>
      </c>
      <c r="B33" s="396"/>
      <c r="C33" s="407">
        <v>0</v>
      </c>
      <c r="D33" s="397">
        <v>2000000000000</v>
      </c>
    </row>
    <row r="34" spans="1:4" s="282" customFormat="1" ht="18.75" customHeight="1">
      <c r="A34" s="366" t="s">
        <v>759</v>
      </c>
      <c r="B34" s="396" t="s">
        <v>69</v>
      </c>
      <c r="C34" s="407">
        <v>41584000000</v>
      </c>
      <c r="D34" s="397">
        <v>49584000000</v>
      </c>
    </row>
    <row r="35" spans="1:4" s="282" customFormat="1" ht="18.75" customHeight="1">
      <c r="A35" s="366" t="s">
        <v>336</v>
      </c>
      <c r="B35" s="396"/>
      <c r="C35" s="650">
        <v>0</v>
      </c>
      <c r="D35" s="651">
        <v>-3492478890685</v>
      </c>
    </row>
    <row r="36" spans="1:4" s="282" customFormat="1" ht="18.75" customHeight="1" thickBot="1">
      <c r="A36" s="399" t="s">
        <v>710</v>
      </c>
      <c r="B36" s="400"/>
      <c r="C36" s="652">
        <v>5714278324485</v>
      </c>
      <c r="D36" s="653">
        <v>6086046170294</v>
      </c>
    </row>
    <row r="37" spans="1:4" ht="14.25" customHeight="1">
      <c r="A37" s="521"/>
      <c r="B37" s="509"/>
      <c r="C37" s="506"/>
      <c r="D37" s="506"/>
    </row>
    <row r="38" spans="1:4" ht="18.75" customHeight="1">
      <c r="A38" s="522" t="s">
        <v>279</v>
      </c>
      <c r="B38" s="615"/>
      <c r="C38" s="654" t="s">
        <v>747</v>
      </c>
      <c r="D38" s="654" t="s">
        <v>457</v>
      </c>
    </row>
    <row r="39" spans="1:4" ht="18" customHeight="1">
      <c r="A39" s="524" t="s">
        <v>280</v>
      </c>
      <c r="B39" s="396" t="s">
        <v>67</v>
      </c>
      <c r="C39" s="398">
        <v>4417106730000</v>
      </c>
      <c r="D39" s="398">
        <v>3000000000000</v>
      </c>
    </row>
    <row r="40" spans="1:4" ht="18" customHeight="1">
      <c r="A40" s="524" t="s">
        <v>283</v>
      </c>
      <c r="B40" s="396"/>
      <c r="C40" s="398"/>
      <c r="D40" s="398"/>
    </row>
    <row r="41" spans="1:4" ht="18" customHeight="1">
      <c r="A41" s="524" t="s">
        <v>281</v>
      </c>
      <c r="B41" s="396" t="s">
        <v>68</v>
      </c>
      <c r="C41" s="398">
        <v>355104902000</v>
      </c>
      <c r="D41" s="525">
        <v>355104902000</v>
      </c>
    </row>
    <row r="42" spans="1:4" ht="18" customHeight="1">
      <c r="A42" s="655" t="s">
        <v>282</v>
      </c>
      <c r="B42" s="396"/>
      <c r="C42" s="398"/>
      <c r="D42" s="525"/>
    </row>
    <row r="43" spans="1:4" ht="18" customHeight="1">
      <c r="A43" s="524" t="s">
        <v>284</v>
      </c>
      <c r="B43" s="396"/>
      <c r="C43" s="398">
        <v>2552511530000</v>
      </c>
      <c r="D43" s="398">
        <v>1531506920000</v>
      </c>
    </row>
    <row r="44" spans="1:4" ht="18" customHeight="1">
      <c r="A44" s="524" t="s">
        <v>285</v>
      </c>
      <c r="B44" s="396"/>
      <c r="C44" s="398">
        <v>1864595200000</v>
      </c>
      <c r="D44" s="525">
        <v>1468493080000</v>
      </c>
    </row>
    <row r="45" spans="1:4" ht="18" customHeight="1">
      <c r="A45" s="655" t="s">
        <v>286</v>
      </c>
      <c r="B45" s="396"/>
      <c r="C45" s="398"/>
      <c r="D45" s="525"/>
    </row>
    <row r="46" spans="1:4" ht="18" customHeight="1">
      <c r="A46" s="524" t="s">
        <v>287</v>
      </c>
      <c r="B46" s="396"/>
      <c r="C46" s="398">
        <v>441710673</v>
      </c>
      <c r="D46" s="398">
        <v>300000000</v>
      </c>
    </row>
    <row r="47" spans="1:4" ht="18" customHeight="1">
      <c r="A47" s="524" t="s">
        <v>292</v>
      </c>
      <c r="B47" s="396"/>
      <c r="C47" s="398">
        <v>441710673</v>
      </c>
      <c r="D47" s="398">
        <v>300000000</v>
      </c>
    </row>
    <row r="48" spans="1:4" ht="18" customHeight="1">
      <c r="A48" s="656" t="s">
        <v>291</v>
      </c>
      <c r="B48" s="656"/>
      <c r="C48" s="398">
        <v>441710673</v>
      </c>
      <c r="D48" s="398">
        <v>300000000</v>
      </c>
    </row>
    <row r="49" spans="1:4" ht="18" customHeight="1">
      <c r="A49" s="656" t="s">
        <v>290</v>
      </c>
      <c r="B49" s="656"/>
      <c r="C49" s="398">
        <v>0</v>
      </c>
      <c r="D49" s="398">
        <v>0</v>
      </c>
    </row>
    <row r="50" spans="1:4" ht="18" customHeight="1">
      <c r="A50" s="656" t="s">
        <v>288</v>
      </c>
      <c r="B50" s="656"/>
      <c r="C50" s="657" t="s">
        <v>289</v>
      </c>
      <c r="D50" s="657" t="s">
        <v>289</v>
      </c>
    </row>
    <row r="51" spans="1:4" ht="18" customHeight="1">
      <c r="A51" s="656"/>
      <c r="B51" s="656"/>
      <c r="C51" s="398"/>
      <c r="D51" s="398"/>
    </row>
    <row r="52" spans="1:4" ht="18" customHeight="1">
      <c r="A52" s="656"/>
      <c r="C52" s="656"/>
      <c r="D52" s="656"/>
    </row>
  </sheetData>
  <sheetProtection/>
  <printOptions/>
  <pageMargins left="0.66" right="0.25" top="0.47" bottom="0.53" header="0.5" footer="0.26"/>
  <pageSetup horizontalDpi="600" verticalDpi="600" orientation="portrait" paperSize="9" scale="95" r:id="rId1"/>
  <headerFooter alignWithMargins="0">
    <oddFooter>&amp;C22</oddFooter>
  </headerFooter>
</worksheet>
</file>

<file path=xl/worksheets/sheet14.xml><?xml version="1.0" encoding="utf-8"?>
<worksheet xmlns="http://schemas.openxmlformats.org/spreadsheetml/2006/main" xmlns:r="http://schemas.openxmlformats.org/officeDocument/2006/relationships">
  <sheetPr>
    <tabColor rgb="FFFFFF00"/>
  </sheetPr>
  <dimension ref="A1:IV43"/>
  <sheetViews>
    <sheetView zoomScalePageLayoutView="0" workbookViewId="0" topLeftCell="A1">
      <selection activeCell="A12" sqref="A12"/>
    </sheetView>
  </sheetViews>
  <sheetFormatPr defaultColWidth="9.00390625" defaultRowHeight="15.75"/>
  <cols>
    <col min="1" max="1" width="33.125" style="326" customWidth="1"/>
    <col min="2" max="2" width="19.50390625" style="326" customWidth="1"/>
    <col min="3" max="3" width="9.25390625" style="326" bestFit="1" customWidth="1"/>
    <col min="4" max="4" width="19.875" style="326" bestFit="1" customWidth="1"/>
    <col min="5" max="16384" width="9.00390625" style="326" customWidth="1"/>
  </cols>
  <sheetData>
    <row r="1" spans="1:5" s="279" customFormat="1" ht="20.25" customHeight="1">
      <c r="A1" s="554" t="s">
        <v>370</v>
      </c>
      <c r="B1" s="555"/>
      <c r="C1" s="556"/>
      <c r="D1" s="555"/>
      <c r="E1" s="556"/>
    </row>
    <row r="2" spans="1:5" ht="14.25">
      <c r="A2" s="211"/>
      <c r="B2" s="212"/>
      <c r="C2" s="526"/>
      <c r="D2" s="212"/>
      <c r="E2" s="526"/>
    </row>
    <row r="3" spans="1:5" s="279" customFormat="1" ht="15.75">
      <c r="A3" s="453" t="s">
        <v>703</v>
      </c>
      <c r="B3" s="454"/>
      <c r="C3" s="557"/>
      <c r="D3" s="454"/>
      <c r="E3" s="557"/>
    </row>
    <row r="4" spans="1:5" ht="14.25">
      <c r="A4" s="350" t="s">
        <v>746</v>
      </c>
      <c r="B4" s="431"/>
      <c r="C4" s="527"/>
      <c r="D4" s="431"/>
      <c r="E4" s="527"/>
    </row>
    <row r="5" spans="1:5" ht="14.25">
      <c r="A5" s="528"/>
      <c r="B5" s="212"/>
      <c r="C5" s="526"/>
      <c r="D5" s="212"/>
      <c r="E5" s="526"/>
    </row>
    <row r="6" spans="1:5" ht="15" thickBot="1">
      <c r="A6" s="529"/>
      <c r="B6" s="530"/>
      <c r="C6" s="526"/>
      <c r="D6" s="530"/>
      <c r="E6" s="429" t="s">
        <v>450</v>
      </c>
    </row>
    <row r="7" spans="1:5" ht="22.5" customHeight="1">
      <c r="A7" s="531" t="s">
        <v>767</v>
      </c>
      <c r="B7" s="532" t="s">
        <v>748</v>
      </c>
      <c r="C7" s="533" t="s">
        <v>396</v>
      </c>
      <c r="D7" s="532" t="s">
        <v>749</v>
      </c>
      <c r="E7" s="534" t="s">
        <v>396</v>
      </c>
    </row>
    <row r="8" spans="1:5" ht="21" customHeight="1">
      <c r="A8" s="535" t="s">
        <v>397</v>
      </c>
      <c r="B8" s="536"/>
      <c r="C8" s="537"/>
      <c r="D8" s="536"/>
      <c r="E8" s="538"/>
    </row>
    <row r="9" spans="1:256" s="558" customFormat="1" ht="21" customHeight="1">
      <c r="A9" s="539" t="s">
        <v>398</v>
      </c>
      <c r="B9" s="536">
        <v>3398357037366.258</v>
      </c>
      <c r="C9" s="540">
        <v>0.44393026210609343</v>
      </c>
      <c r="D9" s="541">
        <v>4912739700125</v>
      </c>
      <c r="E9" s="538">
        <v>0.501237888364013</v>
      </c>
      <c r="F9" s="326"/>
      <c r="G9" s="326"/>
      <c r="H9" s="326"/>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326"/>
      <c r="AL9" s="326"/>
      <c r="AM9" s="326"/>
      <c r="AN9" s="326"/>
      <c r="AO9" s="326"/>
      <c r="AP9" s="326"/>
      <c r="AQ9" s="326"/>
      <c r="AR9" s="326"/>
      <c r="AS9" s="326"/>
      <c r="AT9" s="326"/>
      <c r="AU9" s="326"/>
      <c r="AV9" s="326"/>
      <c r="AW9" s="326"/>
      <c r="AX9" s="326"/>
      <c r="AY9" s="326"/>
      <c r="AZ9" s="326"/>
      <c r="BA9" s="326"/>
      <c r="BB9" s="326"/>
      <c r="BC9" s="326"/>
      <c r="BD9" s="326"/>
      <c r="BE9" s="326"/>
      <c r="BF9" s="326"/>
      <c r="BG9" s="326"/>
      <c r="BH9" s="326"/>
      <c r="BI9" s="326"/>
      <c r="BJ9" s="326"/>
      <c r="BK9" s="326"/>
      <c r="BL9" s="326"/>
      <c r="BM9" s="326"/>
      <c r="BN9" s="326"/>
      <c r="BO9" s="326"/>
      <c r="BP9" s="326"/>
      <c r="BQ9" s="326"/>
      <c r="BR9" s="326"/>
      <c r="BS9" s="326"/>
      <c r="BT9" s="326"/>
      <c r="BU9" s="326"/>
      <c r="BV9" s="326"/>
      <c r="BW9" s="326"/>
      <c r="BX9" s="326"/>
      <c r="BY9" s="326"/>
      <c r="BZ9" s="326"/>
      <c r="CA9" s="326"/>
      <c r="CB9" s="326"/>
      <c r="CC9" s="326"/>
      <c r="CD9" s="326"/>
      <c r="CE9" s="326"/>
      <c r="CF9" s="326"/>
      <c r="CG9" s="326"/>
      <c r="CH9" s="326"/>
      <c r="CI9" s="326"/>
      <c r="CJ9" s="326"/>
      <c r="CK9" s="326"/>
      <c r="CL9" s="326"/>
      <c r="CM9" s="326"/>
      <c r="CN9" s="326"/>
      <c r="CO9" s="326"/>
      <c r="CP9" s="326"/>
      <c r="CQ9" s="326"/>
      <c r="CR9" s="326"/>
      <c r="CS9" s="326"/>
      <c r="CT9" s="326"/>
      <c r="CU9" s="326"/>
      <c r="CV9" s="326"/>
      <c r="CW9" s="326"/>
      <c r="CX9" s="326"/>
      <c r="CY9" s="326"/>
      <c r="CZ9" s="326"/>
      <c r="DA9" s="326"/>
      <c r="DB9" s="326"/>
      <c r="DC9" s="326"/>
      <c r="DD9" s="326"/>
      <c r="DE9" s="326"/>
      <c r="DF9" s="326"/>
      <c r="DG9" s="326"/>
      <c r="DH9" s="326"/>
      <c r="DI9" s="326"/>
      <c r="DJ9" s="326"/>
      <c r="DK9" s="326"/>
      <c r="DL9" s="326"/>
      <c r="DM9" s="326"/>
      <c r="DN9" s="326"/>
      <c r="DO9" s="326"/>
      <c r="DP9" s="326"/>
      <c r="DQ9" s="326"/>
      <c r="DR9" s="326"/>
      <c r="DS9" s="326"/>
      <c r="DT9" s="326"/>
      <c r="DU9" s="326"/>
      <c r="DV9" s="326"/>
      <c r="DW9" s="326"/>
      <c r="DX9" s="326"/>
      <c r="DY9" s="326"/>
      <c r="DZ9" s="326"/>
      <c r="EA9" s="326"/>
      <c r="EB9" s="326"/>
      <c r="EC9" s="326"/>
      <c r="ED9" s="326"/>
      <c r="EE9" s="326"/>
      <c r="EF9" s="326"/>
      <c r="EG9" s="326"/>
      <c r="EH9" s="326"/>
      <c r="EI9" s="326"/>
      <c r="EJ9" s="326"/>
      <c r="EK9" s="326"/>
      <c r="EL9" s="326"/>
      <c r="EM9" s="326"/>
      <c r="EN9" s="326"/>
      <c r="EO9" s="326"/>
      <c r="EP9" s="326"/>
      <c r="EQ9" s="326"/>
      <c r="ER9" s="326"/>
      <c r="ES9" s="326"/>
      <c r="ET9" s="326"/>
      <c r="EU9" s="326"/>
      <c r="EV9" s="326"/>
      <c r="EW9" s="326"/>
      <c r="EX9" s="326"/>
      <c r="EY9" s="326"/>
      <c r="EZ9" s="326"/>
      <c r="FA9" s="326"/>
      <c r="FB9" s="326"/>
      <c r="FC9" s="326"/>
      <c r="FD9" s="326"/>
      <c r="FE9" s="326"/>
      <c r="FF9" s="326"/>
      <c r="FG9" s="326"/>
      <c r="FH9" s="326"/>
      <c r="FI9" s="326"/>
      <c r="FJ9" s="326"/>
      <c r="FK9" s="326"/>
      <c r="FL9" s="326"/>
      <c r="FM9" s="326"/>
      <c r="FN9" s="326"/>
      <c r="FO9" s="326"/>
      <c r="FP9" s="326"/>
      <c r="FQ9" s="326"/>
      <c r="FR9" s="326"/>
      <c r="FS9" s="326"/>
      <c r="FT9" s="326"/>
      <c r="FU9" s="326"/>
      <c r="FV9" s="326"/>
      <c r="FW9" s="326"/>
      <c r="FX9" s="326"/>
      <c r="FY9" s="326"/>
      <c r="FZ9" s="326"/>
      <c r="GA9" s="326"/>
      <c r="GB9" s="326"/>
      <c r="GC9" s="326"/>
      <c r="GD9" s="326"/>
      <c r="GE9" s="326"/>
      <c r="GF9" s="326"/>
      <c r="GG9" s="326"/>
      <c r="GH9" s="326"/>
      <c r="GI9" s="326"/>
      <c r="GJ9" s="326"/>
      <c r="GK9" s="326"/>
      <c r="GL9" s="326"/>
      <c r="GM9" s="326"/>
      <c r="GN9" s="326"/>
      <c r="GO9" s="326"/>
      <c r="GP9" s="326"/>
      <c r="GQ9" s="326"/>
      <c r="GR9" s="326"/>
      <c r="GS9" s="326"/>
      <c r="GT9" s="326"/>
      <c r="GU9" s="326"/>
      <c r="GV9" s="326"/>
      <c r="GW9" s="326"/>
      <c r="GX9" s="326"/>
      <c r="GY9" s="326"/>
      <c r="GZ9" s="326"/>
      <c r="HA9" s="326"/>
      <c r="HB9" s="326"/>
      <c r="HC9" s="326"/>
      <c r="HD9" s="326"/>
      <c r="HE9" s="326"/>
      <c r="HF9" s="326"/>
      <c r="HG9" s="326"/>
      <c r="HH9" s="326"/>
      <c r="HI9" s="326"/>
      <c r="HJ9" s="326"/>
      <c r="HK9" s="326"/>
      <c r="HL9" s="326"/>
      <c r="HM9" s="326"/>
      <c r="HN9" s="326"/>
      <c r="HO9" s="326"/>
      <c r="HP9" s="326"/>
      <c r="HQ9" s="326"/>
      <c r="HR9" s="326"/>
      <c r="HS9" s="326"/>
      <c r="HT9" s="326"/>
      <c r="HU9" s="326"/>
      <c r="HV9" s="326"/>
      <c r="HW9" s="326"/>
      <c r="HX9" s="326"/>
      <c r="HY9" s="326"/>
      <c r="HZ9" s="326"/>
      <c r="IA9" s="326"/>
      <c r="IB9" s="326"/>
      <c r="IC9" s="326"/>
      <c r="ID9" s="326"/>
      <c r="IE9" s="326"/>
      <c r="IF9" s="326"/>
      <c r="IG9" s="326"/>
      <c r="IH9" s="326"/>
      <c r="II9" s="326"/>
      <c r="IJ9" s="326"/>
      <c r="IK9" s="326"/>
      <c r="IL9" s="326"/>
      <c r="IM9" s="326"/>
      <c r="IN9" s="326"/>
      <c r="IO9" s="326"/>
      <c r="IP9" s="326"/>
      <c r="IQ9" s="326"/>
      <c r="IR9" s="326"/>
      <c r="IS9" s="326"/>
      <c r="IT9" s="326"/>
      <c r="IU9" s="326"/>
      <c r="IV9" s="326"/>
    </row>
    <row r="10" spans="1:5" ht="21" customHeight="1">
      <c r="A10" s="539" t="s">
        <v>399</v>
      </c>
      <c r="B10" s="536">
        <v>1164875221097</v>
      </c>
      <c r="C10" s="540">
        <v>0.1521686381202776</v>
      </c>
      <c r="D10" s="541">
        <v>1425098475953</v>
      </c>
      <c r="E10" s="538">
        <v>0.1454002032265784</v>
      </c>
    </row>
    <row r="11" spans="1:5" ht="21" customHeight="1">
      <c r="A11" s="539" t="s">
        <v>400</v>
      </c>
      <c r="B11" s="536">
        <v>2334786923058</v>
      </c>
      <c r="C11" s="540">
        <v>0.3049951960075084</v>
      </c>
      <c r="D11" s="541">
        <v>2401948706187</v>
      </c>
      <c r="E11" s="538">
        <v>0.2450664539416187</v>
      </c>
    </row>
    <row r="12" spans="1:5" ht="21" customHeight="1">
      <c r="A12" s="539" t="s">
        <v>401</v>
      </c>
      <c r="B12" s="536">
        <v>54141936088.20636</v>
      </c>
      <c r="C12" s="540">
        <v>0.007072607031660285</v>
      </c>
      <c r="D12" s="541">
        <v>84009486836</v>
      </c>
      <c r="E12" s="538">
        <v>0.008571335009495733</v>
      </c>
    </row>
    <row r="13" spans="1:5" ht="21" customHeight="1" hidden="1">
      <c r="A13" s="539" t="s">
        <v>402</v>
      </c>
      <c r="B13" s="536">
        <v>0</v>
      </c>
      <c r="C13" s="540"/>
      <c r="D13" s="541">
        <v>0</v>
      </c>
      <c r="E13" s="538"/>
    </row>
    <row r="14" spans="1:5" ht="21" customHeight="1" hidden="1">
      <c r="A14" s="539" t="s">
        <v>403</v>
      </c>
      <c r="B14" s="536">
        <v>0</v>
      </c>
      <c r="C14" s="540"/>
      <c r="D14" s="541">
        <v>0</v>
      </c>
      <c r="E14" s="538"/>
    </row>
    <row r="15" spans="1:256" s="558" customFormat="1" ht="21" customHeight="1">
      <c r="A15" s="539" t="s">
        <v>760</v>
      </c>
      <c r="B15" s="536">
        <v>702998549235</v>
      </c>
      <c r="C15" s="540">
        <v>0.0918332967344603</v>
      </c>
      <c r="D15" s="541">
        <v>977417414158</v>
      </c>
      <c r="E15" s="538">
        <v>0.09972411945829418</v>
      </c>
      <c r="F15" s="326"/>
      <c r="G15" s="326"/>
      <c r="H15" s="326"/>
      <c r="I15" s="326"/>
      <c r="J15" s="326"/>
      <c r="K15" s="326"/>
      <c r="L15" s="326"/>
      <c r="M15" s="326"/>
      <c r="N15" s="326"/>
      <c r="O15" s="326"/>
      <c r="P15" s="326"/>
      <c r="Q15" s="326"/>
      <c r="R15" s="326"/>
      <c r="S15" s="326"/>
      <c r="T15" s="326"/>
      <c r="U15" s="326"/>
      <c r="V15" s="326"/>
      <c r="W15" s="326"/>
      <c r="X15" s="326"/>
      <c r="Y15" s="326"/>
      <c r="Z15" s="326"/>
      <c r="AA15" s="326"/>
      <c r="AB15" s="326"/>
      <c r="AC15" s="326"/>
      <c r="AD15" s="326"/>
      <c r="AE15" s="326"/>
      <c r="AF15" s="326"/>
      <c r="AG15" s="326"/>
      <c r="AH15" s="326"/>
      <c r="AI15" s="326"/>
      <c r="AJ15" s="326"/>
      <c r="AK15" s="326"/>
      <c r="AL15" s="326"/>
      <c r="AM15" s="326"/>
      <c r="AN15" s="326"/>
      <c r="AO15" s="326"/>
      <c r="AP15" s="326"/>
      <c r="AQ15" s="326"/>
      <c r="AR15" s="326"/>
      <c r="AS15" s="326"/>
      <c r="AT15" s="326"/>
      <c r="AU15" s="326"/>
      <c r="AV15" s="326"/>
      <c r="AW15" s="326"/>
      <c r="AX15" s="326"/>
      <c r="AY15" s="326"/>
      <c r="AZ15" s="326"/>
      <c r="BA15" s="326"/>
      <c r="BB15" s="326"/>
      <c r="BC15" s="326"/>
      <c r="BD15" s="326"/>
      <c r="BE15" s="326"/>
      <c r="BF15" s="326"/>
      <c r="BG15" s="326"/>
      <c r="BH15" s="326"/>
      <c r="BI15" s="326"/>
      <c r="BJ15" s="326"/>
      <c r="BK15" s="326"/>
      <c r="BL15" s="326"/>
      <c r="BM15" s="326"/>
      <c r="BN15" s="326"/>
      <c r="BO15" s="326"/>
      <c r="BP15" s="326"/>
      <c r="BQ15" s="326"/>
      <c r="BR15" s="326"/>
      <c r="BS15" s="326"/>
      <c r="BT15" s="326"/>
      <c r="BU15" s="326"/>
      <c r="BV15" s="326"/>
      <c r="BW15" s="326"/>
      <c r="BX15" s="326"/>
      <c r="BY15" s="326"/>
      <c r="BZ15" s="326"/>
      <c r="CA15" s="326"/>
      <c r="CB15" s="326"/>
      <c r="CC15" s="326"/>
      <c r="CD15" s="326"/>
      <c r="CE15" s="326"/>
      <c r="CF15" s="326"/>
      <c r="CG15" s="326"/>
      <c r="CH15" s="326"/>
      <c r="CI15" s="326"/>
      <c r="CJ15" s="326"/>
      <c r="CK15" s="326"/>
      <c r="CL15" s="326"/>
      <c r="CM15" s="326"/>
      <c r="CN15" s="326"/>
      <c r="CO15" s="326"/>
      <c r="CP15" s="326"/>
      <c r="CQ15" s="326"/>
      <c r="CR15" s="326"/>
      <c r="CS15" s="326"/>
      <c r="CT15" s="326"/>
      <c r="CU15" s="326"/>
      <c r="CV15" s="326"/>
      <c r="CW15" s="326"/>
      <c r="CX15" s="326"/>
      <c r="CY15" s="326"/>
      <c r="CZ15" s="326"/>
      <c r="DA15" s="326"/>
      <c r="DB15" s="326"/>
      <c r="DC15" s="326"/>
      <c r="DD15" s="326"/>
      <c r="DE15" s="326"/>
      <c r="DF15" s="326"/>
      <c r="DG15" s="326"/>
      <c r="DH15" s="326"/>
      <c r="DI15" s="326"/>
      <c r="DJ15" s="326"/>
      <c r="DK15" s="326"/>
      <c r="DL15" s="326"/>
      <c r="DM15" s="326"/>
      <c r="DN15" s="326"/>
      <c r="DO15" s="326"/>
      <c r="DP15" s="326"/>
      <c r="DQ15" s="326"/>
      <c r="DR15" s="326"/>
      <c r="DS15" s="326"/>
      <c r="DT15" s="326"/>
      <c r="DU15" s="326"/>
      <c r="DV15" s="326"/>
      <c r="DW15" s="326"/>
      <c r="DX15" s="326"/>
      <c r="DY15" s="326"/>
      <c r="DZ15" s="326"/>
      <c r="EA15" s="326"/>
      <c r="EB15" s="326"/>
      <c r="EC15" s="326"/>
      <c r="ED15" s="326"/>
      <c r="EE15" s="326"/>
      <c r="EF15" s="326"/>
      <c r="EG15" s="326"/>
      <c r="EH15" s="326"/>
      <c r="EI15" s="326"/>
      <c r="EJ15" s="326"/>
      <c r="EK15" s="326"/>
      <c r="EL15" s="326"/>
      <c r="EM15" s="326"/>
      <c r="EN15" s="326"/>
      <c r="EO15" s="326"/>
      <c r="EP15" s="326"/>
      <c r="EQ15" s="326"/>
      <c r="ER15" s="326"/>
      <c r="ES15" s="326"/>
      <c r="ET15" s="326"/>
      <c r="EU15" s="326"/>
      <c r="EV15" s="326"/>
      <c r="EW15" s="326"/>
      <c r="EX15" s="326"/>
      <c r="EY15" s="326"/>
      <c r="EZ15" s="326"/>
      <c r="FA15" s="326"/>
      <c r="FB15" s="326"/>
      <c r="FC15" s="326"/>
      <c r="FD15" s="326"/>
      <c r="FE15" s="326"/>
      <c r="FF15" s="326"/>
      <c r="FG15" s="326"/>
      <c r="FH15" s="326"/>
      <c r="FI15" s="326"/>
      <c r="FJ15" s="326"/>
      <c r="FK15" s="326"/>
      <c r="FL15" s="326"/>
      <c r="FM15" s="326"/>
      <c r="FN15" s="326"/>
      <c r="FO15" s="326"/>
      <c r="FP15" s="326"/>
      <c r="FQ15" s="326"/>
      <c r="FR15" s="326"/>
      <c r="FS15" s="326"/>
      <c r="FT15" s="326"/>
      <c r="FU15" s="326"/>
      <c r="FV15" s="326"/>
      <c r="FW15" s="326"/>
      <c r="FX15" s="326"/>
      <c r="FY15" s="326"/>
      <c r="FZ15" s="326"/>
      <c r="GA15" s="326"/>
      <c r="GB15" s="326"/>
      <c r="GC15" s="326"/>
      <c r="GD15" s="326"/>
      <c r="GE15" s="326"/>
      <c r="GF15" s="326"/>
      <c r="GG15" s="326"/>
      <c r="GH15" s="326"/>
      <c r="GI15" s="326"/>
      <c r="GJ15" s="326"/>
      <c r="GK15" s="326"/>
      <c r="GL15" s="326"/>
      <c r="GM15" s="326"/>
      <c r="GN15" s="326"/>
      <c r="GO15" s="326"/>
      <c r="GP15" s="326"/>
      <c r="GQ15" s="326"/>
      <c r="GR15" s="326"/>
      <c r="GS15" s="326"/>
      <c r="GT15" s="326"/>
      <c r="GU15" s="326"/>
      <c r="GV15" s="326"/>
      <c r="GW15" s="326"/>
      <c r="GX15" s="326"/>
      <c r="GY15" s="326"/>
      <c r="GZ15" s="326"/>
      <c r="HA15" s="326"/>
      <c r="HB15" s="326"/>
      <c r="HC15" s="326"/>
      <c r="HD15" s="326"/>
      <c r="HE15" s="326"/>
      <c r="HF15" s="326"/>
      <c r="HG15" s="326"/>
      <c r="HH15" s="326"/>
      <c r="HI15" s="326"/>
      <c r="HJ15" s="326"/>
      <c r="HK15" s="326"/>
      <c r="HL15" s="326"/>
      <c r="HM15" s="326"/>
      <c r="HN15" s="326"/>
      <c r="HO15" s="326"/>
      <c r="HP15" s="326"/>
      <c r="HQ15" s="326"/>
      <c r="HR15" s="326"/>
      <c r="HS15" s="326"/>
      <c r="HT15" s="326"/>
      <c r="HU15" s="326"/>
      <c r="HV15" s="326"/>
      <c r="HW15" s="326"/>
      <c r="HX15" s="326"/>
      <c r="HY15" s="326"/>
      <c r="HZ15" s="326"/>
      <c r="IA15" s="326"/>
      <c r="IB15" s="326"/>
      <c r="IC15" s="326"/>
      <c r="ID15" s="326"/>
      <c r="IE15" s="326"/>
      <c r="IF15" s="326"/>
      <c r="IG15" s="326"/>
      <c r="IH15" s="326"/>
      <c r="II15" s="326"/>
      <c r="IJ15" s="326"/>
      <c r="IK15" s="326"/>
      <c r="IL15" s="326"/>
      <c r="IM15" s="326"/>
      <c r="IN15" s="326"/>
      <c r="IO15" s="326"/>
      <c r="IP15" s="326"/>
      <c r="IQ15" s="326"/>
      <c r="IR15" s="326"/>
      <c r="IS15" s="326"/>
      <c r="IT15" s="326"/>
      <c r="IU15" s="326"/>
      <c r="IV15" s="326"/>
    </row>
    <row r="16" spans="1:5" ht="21" customHeight="1">
      <c r="A16" s="542" t="s">
        <v>404</v>
      </c>
      <c r="B16" s="543">
        <v>7655159666844.464</v>
      </c>
      <c r="C16" s="544"/>
      <c r="D16" s="543">
        <v>9801213783259</v>
      </c>
      <c r="E16" s="545"/>
    </row>
    <row r="17" spans="1:5" ht="21" customHeight="1">
      <c r="A17" s="535" t="s">
        <v>681</v>
      </c>
      <c r="B17" s="536"/>
      <c r="C17" s="546"/>
      <c r="D17" s="536"/>
      <c r="E17" s="538"/>
    </row>
    <row r="18" spans="1:5" ht="21" customHeight="1">
      <c r="A18" s="539" t="s">
        <v>398</v>
      </c>
      <c r="B18" s="536">
        <v>3126161958435.0723</v>
      </c>
      <c r="C18" s="540">
        <v>0.4899490266445225</v>
      </c>
      <c r="D18" s="536">
        <v>4479714609809</v>
      </c>
      <c r="E18" s="538">
        <v>0.5323957415157866</v>
      </c>
    </row>
    <row r="19" spans="1:5" ht="21" customHeight="1">
      <c r="A19" s="539" t="s">
        <v>399</v>
      </c>
      <c r="B19" s="536">
        <v>947440461973</v>
      </c>
      <c r="C19" s="540">
        <v>0.14848799848478775</v>
      </c>
      <c r="D19" s="536">
        <v>1097810269707</v>
      </c>
      <c r="E19" s="538">
        <v>0.13047025614188038</v>
      </c>
    </row>
    <row r="20" spans="1:5" ht="21" customHeight="1">
      <c r="A20" s="539" t="s">
        <v>400</v>
      </c>
      <c r="B20" s="536">
        <v>1983491099166</v>
      </c>
      <c r="C20" s="540">
        <v>0.31086346335073906</v>
      </c>
      <c r="D20" s="536">
        <v>2071133034689</v>
      </c>
      <c r="E20" s="538">
        <v>0.24614568199649337</v>
      </c>
    </row>
    <row r="21" spans="1:5" ht="21" customHeight="1">
      <c r="A21" s="539" t="s">
        <v>401</v>
      </c>
      <c r="B21" s="536">
        <v>40250957992.51091</v>
      </c>
      <c r="C21" s="540">
        <v>0.006308348048548448</v>
      </c>
      <c r="D21" s="536">
        <v>57244118251</v>
      </c>
      <c r="E21" s="538">
        <v>0.006803229097881737</v>
      </c>
    </row>
    <row r="22" spans="1:5" ht="21" customHeight="1" hidden="1">
      <c r="A22" s="539" t="s">
        <v>402</v>
      </c>
      <c r="B22" s="536">
        <v>0</v>
      </c>
      <c r="C22" s="540"/>
      <c r="D22" s="536">
        <v>0</v>
      </c>
      <c r="E22" s="538"/>
    </row>
    <row r="23" spans="1:5" ht="21" customHeight="1" hidden="1">
      <c r="A23" s="539" t="s">
        <v>403</v>
      </c>
      <c r="B23" s="536">
        <v>0</v>
      </c>
      <c r="C23" s="540"/>
      <c r="D23" s="536">
        <v>0</v>
      </c>
      <c r="E23" s="538"/>
    </row>
    <row r="24" spans="1:256" s="558" customFormat="1" ht="21" customHeight="1">
      <c r="A24" s="539" t="s">
        <v>760</v>
      </c>
      <c r="B24" s="536">
        <v>283241641452.747</v>
      </c>
      <c r="C24" s="540">
        <v>0.04439116347140223</v>
      </c>
      <c r="D24" s="536">
        <v>708354995699</v>
      </c>
      <c r="E24" s="538">
        <v>0.08418509124795794</v>
      </c>
      <c r="F24" s="326"/>
      <c r="G24" s="326"/>
      <c r="H24" s="326"/>
      <c r="I24" s="326"/>
      <c r="J24" s="326"/>
      <c r="K24" s="326"/>
      <c r="L24" s="326"/>
      <c r="M24" s="326"/>
      <c r="N24" s="326"/>
      <c r="O24" s="326"/>
      <c r="P24" s="326"/>
      <c r="Q24" s="326"/>
      <c r="R24" s="326"/>
      <c r="S24" s="326"/>
      <c r="T24" s="326"/>
      <c r="U24" s="326"/>
      <c r="V24" s="326"/>
      <c r="W24" s="326"/>
      <c r="X24" s="326"/>
      <c r="Y24" s="326"/>
      <c r="Z24" s="326"/>
      <c r="AA24" s="326"/>
      <c r="AB24" s="326"/>
      <c r="AC24" s="326"/>
      <c r="AD24" s="326"/>
      <c r="AE24" s="326"/>
      <c r="AF24" s="326"/>
      <c r="AG24" s="326"/>
      <c r="AH24" s="326"/>
      <c r="AI24" s="326"/>
      <c r="AJ24" s="326"/>
      <c r="AK24" s="326"/>
      <c r="AL24" s="326"/>
      <c r="AM24" s="326"/>
      <c r="AN24" s="326"/>
      <c r="AO24" s="326"/>
      <c r="AP24" s="326"/>
      <c r="AQ24" s="326"/>
      <c r="AR24" s="326"/>
      <c r="AS24" s="326"/>
      <c r="AT24" s="326"/>
      <c r="AU24" s="326"/>
      <c r="AV24" s="326"/>
      <c r="AW24" s="326"/>
      <c r="AX24" s="326"/>
      <c r="AY24" s="326"/>
      <c r="AZ24" s="326"/>
      <c r="BA24" s="326"/>
      <c r="BB24" s="326"/>
      <c r="BC24" s="326"/>
      <c r="BD24" s="326"/>
      <c r="BE24" s="326"/>
      <c r="BF24" s="326"/>
      <c r="BG24" s="326"/>
      <c r="BH24" s="326"/>
      <c r="BI24" s="326"/>
      <c r="BJ24" s="326"/>
      <c r="BK24" s="326"/>
      <c r="BL24" s="326"/>
      <c r="BM24" s="326"/>
      <c r="BN24" s="326"/>
      <c r="BO24" s="326"/>
      <c r="BP24" s="326"/>
      <c r="BQ24" s="326"/>
      <c r="BR24" s="326"/>
      <c r="BS24" s="326"/>
      <c r="BT24" s="326"/>
      <c r="BU24" s="326"/>
      <c r="BV24" s="326"/>
      <c r="BW24" s="326"/>
      <c r="BX24" s="326"/>
      <c r="BY24" s="326"/>
      <c r="BZ24" s="326"/>
      <c r="CA24" s="326"/>
      <c r="CB24" s="326"/>
      <c r="CC24" s="326"/>
      <c r="CD24" s="326"/>
      <c r="CE24" s="326"/>
      <c r="CF24" s="326"/>
      <c r="CG24" s="326"/>
      <c r="CH24" s="326"/>
      <c r="CI24" s="326"/>
      <c r="CJ24" s="326"/>
      <c r="CK24" s="326"/>
      <c r="CL24" s="326"/>
      <c r="CM24" s="326"/>
      <c r="CN24" s="326"/>
      <c r="CO24" s="326"/>
      <c r="CP24" s="326"/>
      <c r="CQ24" s="326"/>
      <c r="CR24" s="326"/>
      <c r="CS24" s="326"/>
      <c r="CT24" s="326"/>
      <c r="CU24" s="326"/>
      <c r="CV24" s="326"/>
      <c r="CW24" s="326"/>
      <c r="CX24" s="326"/>
      <c r="CY24" s="326"/>
      <c r="CZ24" s="326"/>
      <c r="DA24" s="326"/>
      <c r="DB24" s="326"/>
      <c r="DC24" s="326"/>
      <c r="DD24" s="326"/>
      <c r="DE24" s="326"/>
      <c r="DF24" s="326"/>
      <c r="DG24" s="326"/>
      <c r="DH24" s="326"/>
      <c r="DI24" s="326"/>
      <c r="DJ24" s="326"/>
      <c r="DK24" s="326"/>
      <c r="DL24" s="326"/>
      <c r="DM24" s="326"/>
      <c r="DN24" s="326"/>
      <c r="DO24" s="326"/>
      <c r="DP24" s="326"/>
      <c r="DQ24" s="326"/>
      <c r="DR24" s="326"/>
      <c r="DS24" s="326"/>
      <c r="DT24" s="326"/>
      <c r="DU24" s="326"/>
      <c r="DV24" s="326"/>
      <c r="DW24" s="326"/>
      <c r="DX24" s="326"/>
      <c r="DY24" s="326"/>
      <c r="DZ24" s="326"/>
      <c r="EA24" s="326"/>
      <c r="EB24" s="326"/>
      <c r="EC24" s="326"/>
      <c r="ED24" s="326"/>
      <c r="EE24" s="326"/>
      <c r="EF24" s="326"/>
      <c r="EG24" s="326"/>
      <c r="EH24" s="326"/>
      <c r="EI24" s="326"/>
      <c r="EJ24" s="326"/>
      <c r="EK24" s="326"/>
      <c r="EL24" s="326"/>
      <c r="EM24" s="326"/>
      <c r="EN24" s="326"/>
      <c r="EO24" s="326"/>
      <c r="EP24" s="326"/>
      <c r="EQ24" s="326"/>
      <c r="ER24" s="326"/>
      <c r="ES24" s="326"/>
      <c r="ET24" s="326"/>
      <c r="EU24" s="326"/>
      <c r="EV24" s="326"/>
      <c r="EW24" s="326"/>
      <c r="EX24" s="326"/>
      <c r="EY24" s="326"/>
      <c r="EZ24" s="326"/>
      <c r="FA24" s="326"/>
      <c r="FB24" s="326"/>
      <c r="FC24" s="326"/>
      <c r="FD24" s="326"/>
      <c r="FE24" s="326"/>
      <c r="FF24" s="326"/>
      <c r="FG24" s="326"/>
      <c r="FH24" s="326"/>
      <c r="FI24" s="326"/>
      <c r="FJ24" s="326"/>
      <c r="FK24" s="326"/>
      <c r="FL24" s="326"/>
      <c r="FM24" s="326"/>
      <c r="FN24" s="326"/>
      <c r="FO24" s="326"/>
      <c r="FP24" s="326"/>
      <c r="FQ24" s="326"/>
      <c r="FR24" s="326"/>
      <c r="FS24" s="326"/>
      <c r="FT24" s="326"/>
      <c r="FU24" s="326"/>
      <c r="FV24" s="326"/>
      <c r="FW24" s="326"/>
      <c r="FX24" s="326"/>
      <c r="FY24" s="326"/>
      <c r="FZ24" s="326"/>
      <c r="GA24" s="326"/>
      <c r="GB24" s="326"/>
      <c r="GC24" s="326"/>
      <c r="GD24" s="326"/>
      <c r="GE24" s="326"/>
      <c r="GF24" s="326"/>
      <c r="GG24" s="326"/>
      <c r="GH24" s="326"/>
      <c r="GI24" s="326"/>
      <c r="GJ24" s="326"/>
      <c r="GK24" s="326"/>
      <c r="GL24" s="326"/>
      <c r="GM24" s="326"/>
      <c r="GN24" s="326"/>
      <c r="GO24" s="326"/>
      <c r="GP24" s="326"/>
      <c r="GQ24" s="326"/>
      <c r="GR24" s="326"/>
      <c r="GS24" s="326"/>
      <c r="GT24" s="326"/>
      <c r="GU24" s="326"/>
      <c r="GV24" s="326"/>
      <c r="GW24" s="326"/>
      <c r="GX24" s="326"/>
      <c r="GY24" s="326"/>
      <c r="GZ24" s="326"/>
      <c r="HA24" s="326"/>
      <c r="HB24" s="326"/>
      <c r="HC24" s="326"/>
      <c r="HD24" s="326"/>
      <c r="HE24" s="326"/>
      <c r="HF24" s="326"/>
      <c r="HG24" s="326"/>
      <c r="HH24" s="326"/>
      <c r="HI24" s="326"/>
      <c r="HJ24" s="326"/>
      <c r="HK24" s="326"/>
      <c r="HL24" s="326"/>
      <c r="HM24" s="326"/>
      <c r="HN24" s="326"/>
      <c r="HO24" s="326"/>
      <c r="HP24" s="326"/>
      <c r="HQ24" s="326"/>
      <c r="HR24" s="326"/>
      <c r="HS24" s="326"/>
      <c r="HT24" s="326"/>
      <c r="HU24" s="326"/>
      <c r="HV24" s="326"/>
      <c r="HW24" s="326"/>
      <c r="HX24" s="326"/>
      <c r="HY24" s="326"/>
      <c r="HZ24" s="326"/>
      <c r="IA24" s="326"/>
      <c r="IB24" s="326"/>
      <c r="IC24" s="326"/>
      <c r="ID24" s="326"/>
      <c r="IE24" s="326"/>
      <c r="IF24" s="326"/>
      <c r="IG24" s="326"/>
      <c r="IH24" s="326"/>
      <c r="II24" s="326"/>
      <c r="IJ24" s="326"/>
      <c r="IK24" s="326"/>
      <c r="IL24" s="326"/>
      <c r="IM24" s="326"/>
      <c r="IN24" s="326"/>
      <c r="IO24" s="326"/>
      <c r="IP24" s="326"/>
      <c r="IQ24" s="326"/>
      <c r="IR24" s="326"/>
      <c r="IS24" s="326"/>
      <c r="IT24" s="326"/>
      <c r="IU24" s="326"/>
      <c r="IV24" s="326"/>
    </row>
    <row r="25" spans="1:5" ht="21" customHeight="1">
      <c r="A25" s="542" t="s">
        <v>405</v>
      </c>
      <c r="B25" s="543">
        <v>6380586119019.33</v>
      </c>
      <c r="C25" s="544"/>
      <c r="D25" s="543">
        <v>8414257028155</v>
      </c>
      <c r="E25" s="545"/>
    </row>
    <row r="26" spans="1:5" ht="21" customHeight="1">
      <c r="A26" s="535" t="s">
        <v>406</v>
      </c>
      <c r="B26" s="536"/>
      <c r="C26" s="546"/>
      <c r="D26" s="536"/>
      <c r="E26" s="538"/>
    </row>
    <row r="27" spans="1:5" ht="21" customHeight="1">
      <c r="A27" s="539" t="s">
        <v>398</v>
      </c>
      <c r="B27" s="536">
        <v>272195078931.18555</v>
      </c>
      <c r="C27" s="540">
        <v>0.2135577655723713</v>
      </c>
      <c r="D27" s="536">
        <v>433025090316</v>
      </c>
      <c r="E27" s="538">
        <v>0.3122123950314009</v>
      </c>
    </row>
    <row r="28" spans="1:5" ht="21" customHeight="1">
      <c r="A28" s="539" t="s">
        <v>399</v>
      </c>
      <c r="B28" s="536">
        <v>217434759124</v>
      </c>
      <c r="C28" s="540">
        <v>0.1705941249879376</v>
      </c>
      <c r="D28" s="536">
        <v>327288206246</v>
      </c>
      <c r="E28" s="538">
        <v>0.23597578298067304</v>
      </c>
    </row>
    <row r="29" spans="1:5" ht="21" customHeight="1">
      <c r="A29" s="539" t="s">
        <v>400</v>
      </c>
      <c r="B29" s="536">
        <v>351295823892</v>
      </c>
      <c r="C29" s="540">
        <v>0.27561832307867434</v>
      </c>
      <c r="D29" s="536">
        <v>330815671498</v>
      </c>
      <c r="E29" s="538">
        <v>0.23851909605732013</v>
      </c>
    </row>
    <row r="30" spans="1:5" ht="21" customHeight="1">
      <c r="A30" s="539" t="s">
        <v>401</v>
      </c>
      <c r="B30" s="536">
        <v>13890978095.69545</v>
      </c>
      <c r="C30" s="540">
        <v>0.010898530037280542</v>
      </c>
      <c r="D30" s="536">
        <v>26765368585</v>
      </c>
      <c r="E30" s="538">
        <v>0.019297911406756886</v>
      </c>
    </row>
    <row r="31" spans="1:5" ht="21" customHeight="1" hidden="1">
      <c r="A31" s="539" t="s">
        <v>402</v>
      </c>
      <c r="B31" s="536">
        <v>0</v>
      </c>
      <c r="C31" s="540"/>
      <c r="D31" s="536">
        <v>0</v>
      </c>
      <c r="E31" s="538">
        <v>0</v>
      </c>
    </row>
    <row r="32" spans="1:5" ht="21" customHeight="1" hidden="1">
      <c r="A32" s="539" t="s">
        <v>403</v>
      </c>
      <c r="B32" s="536">
        <v>0</v>
      </c>
      <c r="C32" s="540"/>
      <c r="D32" s="536">
        <v>0</v>
      </c>
      <c r="E32" s="538">
        <v>0</v>
      </c>
    </row>
    <row r="33" spans="1:5" ht="21" customHeight="1">
      <c r="A33" s="539" t="s">
        <v>760</v>
      </c>
      <c r="B33" s="536">
        <v>419756907782.253</v>
      </c>
      <c r="C33" s="540">
        <v>0.32933125632373617</v>
      </c>
      <c r="D33" s="536">
        <v>269062418459</v>
      </c>
      <c r="E33" s="538">
        <v>0.19399481452384904</v>
      </c>
    </row>
    <row r="34" spans="1:5" ht="21" customHeight="1">
      <c r="A34" s="542" t="s">
        <v>407</v>
      </c>
      <c r="B34" s="543">
        <v>1274573547825.134</v>
      </c>
      <c r="C34" s="544"/>
      <c r="D34" s="543">
        <v>1386956755104</v>
      </c>
      <c r="E34" s="545"/>
    </row>
    <row r="35" spans="1:5" ht="21" customHeight="1">
      <c r="A35" s="535" t="s">
        <v>408</v>
      </c>
      <c r="B35" s="547"/>
      <c r="C35" s="548"/>
      <c r="D35" s="547"/>
      <c r="E35" s="538"/>
    </row>
    <row r="36" spans="1:5" ht="21" customHeight="1">
      <c r="A36" s="539" t="s">
        <v>398</v>
      </c>
      <c r="B36" s="549">
        <v>0.08009608052900115</v>
      </c>
      <c r="C36" s="548"/>
      <c r="D36" s="549">
        <v>0.08814330022512329</v>
      </c>
      <c r="E36" s="538"/>
    </row>
    <row r="37" spans="1:5" ht="21" customHeight="1">
      <c r="A37" s="539" t="s">
        <v>399</v>
      </c>
      <c r="B37" s="549">
        <v>0.18665927061203583</v>
      </c>
      <c r="C37" s="548"/>
      <c r="D37" s="549">
        <v>0.22966006333501546</v>
      </c>
      <c r="E37" s="538"/>
    </row>
    <row r="38" spans="1:5" ht="21" customHeight="1">
      <c r="A38" s="539" t="s">
        <v>400</v>
      </c>
      <c r="B38" s="549">
        <v>0.15046162046851297</v>
      </c>
      <c r="C38" s="548"/>
      <c r="D38" s="549">
        <v>0.13772803334470743</v>
      </c>
      <c r="E38" s="538"/>
    </row>
    <row r="39" spans="1:5" ht="21" customHeight="1">
      <c r="A39" s="539" t="s">
        <v>401</v>
      </c>
      <c r="B39" s="549">
        <v>0.2565659653002563</v>
      </c>
      <c r="C39" s="548"/>
      <c r="D39" s="549">
        <v>0.3185993581564222</v>
      </c>
      <c r="E39" s="538"/>
    </row>
    <row r="40" spans="1:5" ht="21" customHeight="1" hidden="1">
      <c r="A40" s="539" t="s">
        <v>402</v>
      </c>
      <c r="B40" s="549"/>
      <c r="C40" s="548"/>
      <c r="D40" s="549"/>
      <c r="E40" s="538"/>
    </row>
    <row r="41" spans="1:5" ht="21" customHeight="1" hidden="1">
      <c r="A41" s="539" t="s">
        <v>403</v>
      </c>
      <c r="B41" s="549"/>
      <c r="C41" s="548"/>
      <c r="D41" s="549"/>
      <c r="E41" s="538"/>
    </row>
    <row r="42" spans="1:5" ht="21" customHeight="1">
      <c r="A42" s="539" t="s">
        <v>760</v>
      </c>
      <c r="B42" s="549">
        <v>0.5970949843908364</v>
      </c>
      <c r="C42" s="548"/>
      <c r="D42" s="549">
        <v>0.2752789284921682</v>
      </c>
      <c r="E42" s="538"/>
    </row>
    <row r="43" spans="1:5" ht="21" customHeight="1" thickBot="1">
      <c r="A43" s="550" t="s">
        <v>409</v>
      </c>
      <c r="B43" s="551">
        <v>0.16649862358135847</v>
      </c>
      <c r="C43" s="552"/>
      <c r="D43" s="551">
        <v>0.14150867288222982</v>
      </c>
      <c r="E43" s="553"/>
    </row>
  </sheetData>
  <sheetProtection/>
  <printOptions horizontalCentered="1"/>
  <pageMargins left="0.28" right="0.25" top="0.48" bottom="0.47" header="0.45" footer="0.21"/>
  <pageSetup horizontalDpi="600" verticalDpi="600" orientation="portrait" paperSize="9" r:id="rId1"/>
  <headerFooter alignWithMargins="0">
    <oddFooter>&amp;C23</oddFooter>
  </headerFooter>
</worksheet>
</file>

<file path=xl/worksheets/sheet15.xml><?xml version="1.0" encoding="utf-8"?>
<worksheet xmlns="http://schemas.openxmlformats.org/spreadsheetml/2006/main" xmlns:r="http://schemas.openxmlformats.org/officeDocument/2006/relationships">
  <sheetPr>
    <tabColor indexed="13"/>
  </sheetPr>
  <dimension ref="A1:N29321"/>
  <sheetViews>
    <sheetView zoomScalePageLayoutView="0" workbookViewId="0" topLeftCell="A1">
      <selection activeCell="D11" sqref="D11"/>
    </sheetView>
  </sheetViews>
  <sheetFormatPr defaultColWidth="9.00390625" defaultRowHeight="15.75"/>
  <cols>
    <col min="1" max="1" width="46.00390625" style="2" customWidth="1"/>
    <col min="2" max="2" width="6.875" style="2" customWidth="1"/>
    <col min="3" max="3" width="8.00390625" style="3" hidden="1" customWidth="1"/>
    <col min="4" max="4" width="18.375" style="4" customWidth="1"/>
    <col min="5" max="5" width="19.50390625" style="4" customWidth="1"/>
    <col min="6" max="6" width="2.875" style="30" customWidth="1"/>
    <col min="7" max="7" width="0" style="2" hidden="1" customWidth="1"/>
    <col min="8" max="8" width="1.4921875" style="2" hidden="1" customWidth="1"/>
    <col min="9" max="9" width="17.625" style="4" customWidth="1"/>
    <col min="10" max="10" width="1.4921875" style="2" customWidth="1"/>
    <col min="11" max="11" width="17.125" style="2" customWidth="1"/>
    <col min="12" max="13" width="17.625" style="2" customWidth="1"/>
    <col min="14" max="14" width="15.25390625" style="2" customWidth="1"/>
    <col min="15" max="16384" width="9.00390625" style="2" customWidth="1"/>
  </cols>
  <sheetData>
    <row r="1" ht="15">
      <c r="A1" s="1" t="s">
        <v>447</v>
      </c>
    </row>
    <row r="2" ht="3.75" customHeight="1"/>
    <row r="3" spans="1:5" ht="19.5">
      <c r="A3" s="183" t="s">
        <v>554</v>
      </c>
      <c r="B3" s="180"/>
      <c r="C3" s="181"/>
      <c r="D3" s="189"/>
      <c r="E3" s="189"/>
    </row>
    <row r="4" spans="1:5" ht="15.75">
      <c r="A4" s="191" t="s">
        <v>527</v>
      </c>
      <c r="B4" s="180"/>
      <c r="C4" s="181"/>
      <c r="D4" s="189"/>
      <c r="E4" s="189"/>
    </row>
    <row r="5" spans="1:9" ht="15">
      <c r="A5" s="182" t="s">
        <v>555</v>
      </c>
      <c r="B5" s="180"/>
      <c r="C5" s="181"/>
      <c r="D5" s="190"/>
      <c r="E5" s="190"/>
      <c r="I5" s="31" t="s">
        <v>449</v>
      </c>
    </row>
    <row r="6" spans="5:9" ht="13.5" customHeight="1" thickBot="1">
      <c r="E6" s="32" t="s">
        <v>450</v>
      </c>
      <c r="F6" s="30">
        <v>-1</v>
      </c>
      <c r="I6" s="32" t="s">
        <v>450</v>
      </c>
    </row>
    <row r="7" spans="1:14" s="34" customFormat="1" ht="24.75" customHeight="1">
      <c r="A7" s="26" t="s">
        <v>526</v>
      </c>
      <c r="B7" s="8" t="s">
        <v>452</v>
      </c>
      <c r="C7" s="8" t="s">
        <v>453</v>
      </c>
      <c r="D7" s="195">
        <v>40268</v>
      </c>
      <c r="E7" s="194">
        <v>40178</v>
      </c>
      <c r="F7" s="33"/>
      <c r="I7" s="76" t="s">
        <v>529</v>
      </c>
      <c r="K7" s="11" t="s">
        <v>446</v>
      </c>
      <c r="L7" s="11" t="s">
        <v>604</v>
      </c>
      <c r="M7" s="11" t="s">
        <v>710</v>
      </c>
      <c r="N7" s="11" t="s">
        <v>603</v>
      </c>
    </row>
    <row r="8" spans="1:14" ht="15">
      <c r="A8" s="27" t="s">
        <v>556</v>
      </c>
      <c r="B8" s="14"/>
      <c r="C8" s="15"/>
      <c r="D8" s="35"/>
      <c r="E8" s="36"/>
      <c r="I8" s="192"/>
      <c r="K8" s="175"/>
      <c r="L8" s="175"/>
      <c r="M8" s="36"/>
      <c r="N8" s="175"/>
    </row>
    <row r="9" spans="1:14" ht="15">
      <c r="A9" s="37" t="s">
        <v>557</v>
      </c>
      <c r="B9" s="38" t="s">
        <v>531</v>
      </c>
      <c r="C9" s="13"/>
      <c r="D9" s="39" t="e">
        <f>#REF!</f>
        <v>#REF!</v>
      </c>
      <c r="E9" s="40">
        <f>I9</f>
        <v>191416660690</v>
      </c>
      <c r="I9" s="193">
        <v>191416660690</v>
      </c>
      <c r="K9" s="176">
        <v>107335948742</v>
      </c>
      <c r="L9" s="176">
        <v>43945245802.36328</v>
      </c>
      <c r="M9" s="40">
        <f>K9+L9</f>
        <v>151281194544.36328</v>
      </c>
      <c r="N9" s="176">
        <v>0</v>
      </c>
    </row>
    <row r="10" spans="1:14" ht="15">
      <c r="A10" s="37" t="s">
        <v>558</v>
      </c>
      <c r="B10" s="14"/>
      <c r="C10" s="15"/>
      <c r="D10" s="21"/>
      <c r="E10" s="22"/>
      <c r="I10" s="23"/>
      <c r="K10" s="177"/>
      <c r="L10" s="177"/>
      <c r="M10" s="22"/>
      <c r="N10" s="177"/>
    </row>
    <row r="11" spans="1:14" ht="15">
      <c r="A11" s="16" t="s">
        <v>559</v>
      </c>
      <c r="B11" s="41" t="s">
        <v>533</v>
      </c>
      <c r="C11" s="15"/>
      <c r="D11" s="21" t="e">
        <f>-(#REF!+#REF!+#REF!)+(#REF!+#REF!+#REF!)</f>
        <v>#REF!</v>
      </c>
      <c r="E11" s="184">
        <f aca="true" t="shared" si="0" ref="E11:E25">I11</f>
        <v>697870709120</v>
      </c>
      <c r="G11" s="2" t="s">
        <v>410</v>
      </c>
      <c r="H11" s="2" t="s">
        <v>411</v>
      </c>
      <c r="I11" s="23">
        <v>697870709120</v>
      </c>
      <c r="K11" s="23">
        <v>26421502139</v>
      </c>
      <c r="L11" s="23">
        <v>128148246528</v>
      </c>
      <c r="M11" s="22">
        <f aca="true" t="shared" si="1" ref="M11:M25">K11+L11</f>
        <v>154569748667</v>
      </c>
      <c r="N11" s="23">
        <v>0</v>
      </c>
    </row>
    <row r="12" spans="1:14" ht="15">
      <c r="A12" s="16" t="s">
        <v>560</v>
      </c>
      <c r="B12" s="41" t="s">
        <v>561</v>
      </c>
      <c r="C12" s="15"/>
      <c r="D12" s="21" t="e">
        <f>(#REF!+#REF!+#REF!+#REF!)-(#REF!+#REF!+#REF!+#REF!)</f>
        <v>#REF!</v>
      </c>
      <c r="E12" s="184">
        <f t="shared" si="0"/>
        <v>1406566899</v>
      </c>
      <c r="G12" s="173" t="s">
        <v>413</v>
      </c>
      <c r="H12" s="2" t="s">
        <v>412</v>
      </c>
      <c r="I12" s="23">
        <v>1406566899</v>
      </c>
      <c r="K12" s="23">
        <v>0</v>
      </c>
      <c r="L12" s="23">
        <v>72424333175</v>
      </c>
      <c r="M12" s="22">
        <f t="shared" si="1"/>
        <v>72424333175</v>
      </c>
      <c r="N12" s="23">
        <v>0</v>
      </c>
    </row>
    <row r="13" spans="1:14" ht="30">
      <c r="A13" s="16" t="s">
        <v>562</v>
      </c>
      <c r="B13" s="41" t="s">
        <v>563</v>
      </c>
      <c r="C13" s="15"/>
      <c r="D13" s="21" t="e">
        <f>(#REF!-#REF!)</f>
        <v>#REF!</v>
      </c>
      <c r="E13" s="184">
        <f t="shared" si="0"/>
        <v>5208623981</v>
      </c>
      <c r="G13" s="85" t="s">
        <v>699</v>
      </c>
      <c r="I13" s="23">
        <v>5208623981</v>
      </c>
      <c r="K13" s="23">
        <v>0</v>
      </c>
      <c r="L13" s="23">
        <v>4392113064</v>
      </c>
      <c r="M13" s="22">
        <f t="shared" si="1"/>
        <v>4392113064</v>
      </c>
      <c r="N13" s="23">
        <v>0</v>
      </c>
    </row>
    <row r="14" spans="1:14" ht="15">
      <c r="A14" s="16" t="s">
        <v>564</v>
      </c>
      <c r="B14" s="41" t="s">
        <v>565</v>
      </c>
      <c r="C14" s="15"/>
      <c r="D14" s="21">
        <f>M14+N14</f>
        <v>-15869745380</v>
      </c>
      <c r="E14" s="184">
        <f t="shared" si="0"/>
        <v>-19107876769</v>
      </c>
      <c r="G14" s="2" t="s">
        <v>700</v>
      </c>
      <c r="H14" s="2" t="s">
        <v>701</v>
      </c>
      <c r="I14" s="186">
        <v>-19107876769</v>
      </c>
      <c r="K14" s="23">
        <v>-2266765124</v>
      </c>
      <c r="L14" s="23">
        <v>-13602980256</v>
      </c>
      <c r="M14" s="22">
        <f t="shared" si="1"/>
        <v>-15869745380</v>
      </c>
      <c r="N14" s="23">
        <v>0</v>
      </c>
    </row>
    <row r="15" spans="1:14" ht="15">
      <c r="A15" s="16" t="s">
        <v>566</v>
      </c>
      <c r="B15" s="41" t="s">
        <v>567</v>
      </c>
      <c r="C15" s="15"/>
      <c r="D15" s="21" t="e">
        <f>#REF!</f>
        <v>#REF!</v>
      </c>
      <c r="E15" s="22">
        <f t="shared" si="0"/>
        <v>592382204033</v>
      </c>
      <c r="G15" s="2" t="s">
        <v>414</v>
      </c>
      <c r="H15" s="2" t="s">
        <v>415</v>
      </c>
      <c r="I15" s="23">
        <v>592382204033</v>
      </c>
      <c r="K15" s="177">
        <v>80957533836</v>
      </c>
      <c r="L15" s="177">
        <v>136806041223</v>
      </c>
      <c r="M15" s="22">
        <f t="shared" si="1"/>
        <v>217763575059</v>
      </c>
      <c r="N15" s="177" t="e">
        <f>#REF!</f>
        <v>#REF!</v>
      </c>
    </row>
    <row r="16" spans="1:14" ht="30">
      <c r="A16" s="37" t="s">
        <v>568</v>
      </c>
      <c r="B16" s="38" t="s">
        <v>569</v>
      </c>
      <c r="C16" s="13"/>
      <c r="D16" s="39" t="e">
        <f>SUM(D9:D15)</f>
        <v>#REF!</v>
      </c>
      <c r="E16" s="40">
        <f t="shared" si="0"/>
        <v>1469176887954</v>
      </c>
      <c r="I16" s="193">
        <v>1469176887954</v>
      </c>
      <c r="K16" s="176">
        <v>212448219593</v>
      </c>
      <c r="L16" s="176">
        <v>372112999536.3633</v>
      </c>
      <c r="M16" s="40">
        <f t="shared" si="1"/>
        <v>584561219129.3633</v>
      </c>
      <c r="N16" s="176" t="e">
        <f>SUM(N9:N15)</f>
        <v>#REF!</v>
      </c>
    </row>
    <row r="17" spans="1:14" ht="15">
      <c r="A17" s="16" t="s">
        <v>570</v>
      </c>
      <c r="B17" s="41" t="s">
        <v>571</v>
      </c>
      <c r="C17" s="15"/>
      <c r="D17" s="187" t="e">
        <f>(#REF!+#REF!+#REF!+#REF!+#REF!)-(#REF!+#REF!+#REF!+#REF!+#REF!)</f>
        <v>#REF!</v>
      </c>
      <c r="E17" s="184">
        <f t="shared" si="0"/>
        <v>-592015878540</v>
      </c>
      <c r="G17" s="173" t="s">
        <v>444</v>
      </c>
      <c r="H17" s="2" t="s">
        <v>440</v>
      </c>
      <c r="I17" s="23">
        <v>-592015878540</v>
      </c>
      <c r="K17" s="23">
        <v>-249504499797</v>
      </c>
      <c r="L17" s="23">
        <v>-4919611546503</v>
      </c>
      <c r="M17" s="22">
        <f t="shared" si="1"/>
        <v>-5169116046300</v>
      </c>
      <c r="N17" s="23">
        <v>0</v>
      </c>
    </row>
    <row r="18" spans="1:14" ht="15">
      <c r="A18" s="16" t="s">
        <v>572</v>
      </c>
      <c r="B18" s="14">
        <v>10</v>
      </c>
      <c r="C18" s="15"/>
      <c r="D18" s="187" t="e">
        <f>(#REF!-#REF!)</f>
        <v>#REF!</v>
      </c>
      <c r="E18" s="184">
        <f t="shared" si="0"/>
        <v>-1105967645331</v>
      </c>
      <c r="G18" s="2" t="s">
        <v>416</v>
      </c>
      <c r="H18" s="2" t="s">
        <v>440</v>
      </c>
      <c r="I18" s="23">
        <v>-1105967645331</v>
      </c>
      <c r="K18" s="23">
        <v>-160714855854</v>
      </c>
      <c r="L18" s="23">
        <v>-4855338182570.6</v>
      </c>
      <c r="M18" s="22">
        <f t="shared" si="1"/>
        <v>-5016053038424.6</v>
      </c>
      <c r="N18" s="23">
        <v>0</v>
      </c>
    </row>
    <row r="19" spans="1:14" ht="45">
      <c r="A19" s="16" t="s">
        <v>573</v>
      </c>
      <c r="B19" s="14">
        <v>11</v>
      </c>
      <c r="C19" s="15"/>
      <c r="D19" s="187" t="e">
        <f>SUM(#REF!)-#REF!-SUM(#REF!)-#REF!</f>
        <v>#REF!</v>
      </c>
      <c r="E19" s="184">
        <f t="shared" si="0"/>
        <v>2411199548326</v>
      </c>
      <c r="G19" s="173" t="s">
        <v>445</v>
      </c>
      <c r="H19" s="2" t="s">
        <v>702</v>
      </c>
      <c r="I19" s="23">
        <v>2411199548326</v>
      </c>
      <c r="K19" s="23">
        <v>-141910617627.23828</v>
      </c>
      <c r="L19" s="23">
        <v>12483885550895.232</v>
      </c>
      <c r="M19" s="22">
        <f t="shared" si="1"/>
        <v>12341974933267.994</v>
      </c>
      <c r="N19" s="23">
        <v>0</v>
      </c>
    </row>
    <row r="20" spans="1:14" ht="15">
      <c r="A20" s="16" t="s">
        <v>574</v>
      </c>
      <c r="B20" s="14">
        <v>12</v>
      </c>
      <c r="C20" s="15"/>
      <c r="D20" s="187" t="e">
        <f>(#REF!+#REF!)-(#REF!+#REF!)</f>
        <v>#REF!</v>
      </c>
      <c r="E20" s="184">
        <f t="shared" si="0"/>
        <v>-136885090157</v>
      </c>
      <c r="G20" s="173" t="s">
        <v>252</v>
      </c>
      <c r="H20" s="2" t="s">
        <v>440</v>
      </c>
      <c r="I20" s="23">
        <v>-136885090157</v>
      </c>
      <c r="K20" s="23">
        <v>1132721913</v>
      </c>
      <c r="L20" s="23">
        <v>-343116244119</v>
      </c>
      <c r="M20" s="22">
        <f t="shared" si="1"/>
        <v>-341983522206</v>
      </c>
      <c r="N20" s="23">
        <v>0</v>
      </c>
    </row>
    <row r="21" spans="1:14" ht="15">
      <c r="A21" s="16" t="s">
        <v>575</v>
      </c>
      <c r="B21" s="14">
        <v>13</v>
      </c>
      <c r="C21" s="15"/>
      <c r="D21" s="21">
        <f>M21+N21</f>
        <v>-134068205096</v>
      </c>
      <c r="E21" s="184">
        <f t="shared" si="0"/>
        <v>-652323483249</v>
      </c>
      <c r="G21" s="2" t="s">
        <v>418</v>
      </c>
      <c r="H21" s="2" t="s">
        <v>441</v>
      </c>
      <c r="I21" s="186">
        <v>-652323483249</v>
      </c>
      <c r="K21" s="23">
        <v>-102010471215</v>
      </c>
      <c r="L21" s="23">
        <v>-32057733881</v>
      </c>
      <c r="M21" s="22">
        <f t="shared" si="1"/>
        <v>-134068205096</v>
      </c>
      <c r="N21" s="23">
        <v>0</v>
      </c>
    </row>
    <row r="22" spans="1:14" ht="15">
      <c r="A22" s="16" t="s">
        <v>576</v>
      </c>
      <c r="B22" s="14">
        <v>14</v>
      </c>
      <c r="C22" s="15"/>
      <c r="D22" s="21">
        <f>M22+N22</f>
        <v>-66678490916</v>
      </c>
      <c r="E22" s="184">
        <f t="shared" si="0"/>
        <v>-91553253900</v>
      </c>
      <c r="G22" s="2" t="s">
        <v>419</v>
      </c>
      <c r="H22" s="2" t="s">
        <v>441</v>
      </c>
      <c r="I22" s="186">
        <v>-91553253900</v>
      </c>
      <c r="K22" s="23">
        <v>-35486700620</v>
      </c>
      <c r="L22" s="23">
        <v>-31191790296</v>
      </c>
      <c r="M22" s="22">
        <f t="shared" si="1"/>
        <v>-66678490916</v>
      </c>
      <c r="N22" s="23">
        <v>0</v>
      </c>
    </row>
    <row r="23" spans="1:14" ht="15">
      <c r="A23" s="16" t="s">
        <v>577</v>
      </c>
      <c r="B23" s="14">
        <v>15</v>
      </c>
      <c r="C23" s="15"/>
      <c r="D23" s="187">
        <f>M23+N23</f>
        <v>0</v>
      </c>
      <c r="E23" s="184">
        <f t="shared" si="0"/>
        <v>61614627954</v>
      </c>
      <c r="H23" s="2" t="s">
        <v>442</v>
      </c>
      <c r="I23" s="23">
        <v>61614627954</v>
      </c>
      <c r="K23" s="23"/>
      <c r="L23" s="23">
        <v>0</v>
      </c>
      <c r="M23" s="22">
        <f t="shared" si="1"/>
        <v>0</v>
      </c>
      <c r="N23" s="23">
        <v>0</v>
      </c>
    </row>
    <row r="24" spans="1:14" ht="15">
      <c r="A24" s="16" t="s">
        <v>578</v>
      </c>
      <c r="B24" s="14">
        <v>16</v>
      </c>
      <c r="C24" s="15"/>
      <c r="D24" s="187">
        <v>632613575966.168</v>
      </c>
      <c r="E24" s="184">
        <f t="shared" si="0"/>
        <v>-173333832093</v>
      </c>
      <c r="H24" s="2" t="s">
        <v>443</v>
      </c>
      <c r="I24" s="23">
        <v>-173333832093</v>
      </c>
      <c r="K24" s="23">
        <v>-78294430822.76172</v>
      </c>
      <c r="L24" s="23">
        <v>0</v>
      </c>
      <c r="M24" s="22">
        <f t="shared" si="1"/>
        <v>-78294430822.76172</v>
      </c>
      <c r="N24" s="23">
        <v>0</v>
      </c>
    </row>
    <row r="25" spans="1:14" ht="30">
      <c r="A25" s="37" t="s">
        <v>579</v>
      </c>
      <c r="B25" s="13">
        <v>20</v>
      </c>
      <c r="C25" s="13"/>
      <c r="D25" s="39" t="e">
        <f>SUM(D17:D24)</f>
        <v>#REF!</v>
      </c>
      <c r="E25" s="40">
        <f t="shared" si="0"/>
        <v>1189911880964</v>
      </c>
      <c r="G25" s="2" t="s">
        <v>420</v>
      </c>
      <c r="I25" s="193">
        <v>1189911880964</v>
      </c>
      <c r="K25" s="176">
        <v>-554340634430</v>
      </c>
      <c r="L25" s="176">
        <v>2674683053061.996</v>
      </c>
      <c r="M25" s="40">
        <f t="shared" si="1"/>
        <v>2120342418631.996</v>
      </c>
      <c r="N25" s="176">
        <v>0</v>
      </c>
    </row>
    <row r="26" spans="1:14" ht="6" customHeight="1">
      <c r="A26" s="27"/>
      <c r="B26" s="14"/>
      <c r="C26" s="15"/>
      <c r="D26" s="21"/>
      <c r="E26" s="22"/>
      <c r="I26" s="23"/>
      <c r="K26" s="177"/>
      <c r="L26" s="177"/>
      <c r="M26" s="22"/>
      <c r="N26" s="177"/>
    </row>
    <row r="27" spans="1:14" ht="15">
      <c r="A27" s="27" t="s">
        <v>580</v>
      </c>
      <c r="B27" s="14"/>
      <c r="C27" s="15"/>
      <c r="D27" s="21"/>
      <c r="E27" s="22"/>
      <c r="I27" s="23"/>
      <c r="K27" s="177"/>
      <c r="L27" s="177"/>
      <c r="M27" s="22"/>
      <c r="N27" s="177"/>
    </row>
    <row r="28" spans="1:14" ht="30">
      <c r="A28" s="43" t="s">
        <v>581</v>
      </c>
      <c r="B28" s="14">
        <v>21</v>
      </c>
      <c r="C28" s="15"/>
      <c r="D28" s="21">
        <f aca="true" t="shared" si="2" ref="D28:D34">M28+N28</f>
        <v>-219170708524</v>
      </c>
      <c r="E28" s="184">
        <f aca="true" t="shared" si="3" ref="E28:E35">I28</f>
        <v>-1193599031580</v>
      </c>
      <c r="G28" s="2" t="s">
        <v>421</v>
      </c>
      <c r="I28" s="23">
        <v>-1193599031580</v>
      </c>
      <c r="K28" s="23">
        <v>-42286837507</v>
      </c>
      <c r="L28" s="23">
        <v>-176883871017</v>
      </c>
      <c r="M28" s="22">
        <f aca="true" t="shared" si="4" ref="M28:M35">K28+L28</f>
        <v>-219170708524</v>
      </c>
      <c r="N28" s="23">
        <v>0</v>
      </c>
    </row>
    <row r="29" spans="1:14" ht="30">
      <c r="A29" s="43" t="s">
        <v>582</v>
      </c>
      <c r="B29" s="14">
        <v>22</v>
      </c>
      <c r="C29" s="15"/>
      <c r="D29" s="21">
        <f t="shared" si="2"/>
        <v>32441385</v>
      </c>
      <c r="E29" s="184">
        <f t="shared" si="3"/>
        <v>66368004675</v>
      </c>
      <c r="G29" s="2" t="s">
        <v>422</v>
      </c>
      <c r="I29" s="23">
        <v>66368004675</v>
      </c>
      <c r="K29" s="23">
        <v>0</v>
      </c>
      <c r="L29" s="23">
        <v>32441385</v>
      </c>
      <c r="M29" s="22">
        <f t="shared" si="4"/>
        <v>32441385</v>
      </c>
      <c r="N29" s="23">
        <v>0</v>
      </c>
    </row>
    <row r="30" spans="1:14" ht="15.75" customHeight="1">
      <c r="A30" s="43" t="s">
        <v>583</v>
      </c>
      <c r="B30" s="14">
        <v>23</v>
      </c>
      <c r="C30" s="15"/>
      <c r="D30" s="21">
        <f t="shared" si="2"/>
        <v>-215500000000</v>
      </c>
      <c r="E30" s="184">
        <f t="shared" si="3"/>
        <v>-1092582499232</v>
      </c>
      <c r="G30" s="2" t="s">
        <v>423</v>
      </c>
      <c r="I30" s="23">
        <v>-1092582499232</v>
      </c>
      <c r="K30" s="23">
        <v>0</v>
      </c>
      <c r="L30" s="23">
        <v>-215500000000</v>
      </c>
      <c r="M30" s="22">
        <f t="shared" si="4"/>
        <v>-215500000000</v>
      </c>
      <c r="N30" s="23">
        <v>0</v>
      </c>
    </row>
    <row r="31" spans="1:14" ht="30">
      <c r="A31" s="43" t="s">
        <v>584</v>
      </c>
      <c r="B31" s="14">
        <v>24</v>
      </c>
      <c r="C31" s="15"/>
      <c r="D31" s="21">
        <f t="shared" si="2"/>
        <v>194859028230</v>
      </c>
      <c r="E31" s="184">
        <f t="shared" si="3"/>
        <v>1464995221801</v>
      </c>
      <c r="G31" s="2" t="s">
        <v>424</v>
      </c>
      <c r="I31" s="23">
        <v>1464995221801</v>
      </c>
      <c r="K31" s="23">
        <v>0</v>
      </c>
      <c r="L31" s="23">
        <v>194859028230</v>
      </c>
      <c r="M31" s="22">
        <f t="shared" si="4"/>
        <v>194859028230</v>
      </c>
      <c r="N31" s="23">
        <v>0</v>
      </c>
    </row>
    <row r="32" spans="1:14" ht="15">
      <c r="A32" s="43" t="s">
        <v>585</v>
      </c>
      <c r="B32" s="14">
        <v>25</v>
      </c>
      <c r="C32" s="15"/>
      <c r="D32" s="21">
        <f t="shared" si="2"/>
        <v>-20638013099</v>
      </c>
      <c r="E32" s="184">
        <f t="shared" si="3"/>
        <v>-835632325064</v>
      </c>
      <c r="G32" s="2" t="s">
        <v>425</v>
      </c>
      <c r="I32" s="23">
        <v>-835632325064</v>
      </c>
      <c r="K32" s="23">
        <v>-12686390000</v>
      </c>
      <c r="L32" s="23">
        <v>-7951623099</v>
      </c>
      <c r="M32" s="22">
        <f t="shared" si="4"/>
        <v>-20638013099</v>
      </c>
      <c r="N32" s="23">
        <v>0</v>
      </c>
    </row>
    <row r="33" spans="1:14" ht="15">
      <c r="A33" s="43" t="s">
        <v>586</v>
      </c>
      <c r="B33" s="14">
        <v>26</v>
      </c>
      <c r="C33" s="15"/>
      <c r="D33" s="21">
        <f t="shared" si="2"/>
        <v>900000000</v>
      </c>
      <c r="E33" s="184">
        <f t="shared" si="3"/>
        <v>169450927296</v>
      </c>
      <c r="G33" s="2" t="s">
        <v>426</v>
      </c>
      <c r="I33" s="23">
        <v>169450927296</v>
      </c>
      <c r="K33" s="23">
        <v>900000000</v>
      </c>
      <c r="L33" s="23">
        <v>0</v>
      </c>
      <c r="M33" s="22">
        <f t="shared" si="4"/>
        <v>900000000</v>
      </c>
      <c r="N33" s="23">
        <v>0</v>
      </c>
    </row>
    <row r="34" spans="1:14" ht="15">
      <c r="A34" s="43" t="s">
        <v>587</v>
      </c>
      <c r="B34" s="14">
        <v>27</v>
      </c>
      <c r="C34" s="15"/>
      <c r="D34" s="21">
        <f t="shared" si="2"/>
        <v>41497511911</v>
      </c>
      <c r="E34" s="184">
        <f t="shared" si="3"/>
        <v>4111610306</v>
      </c>
      <c r="G34" s="2" t="s">
        <v>427</v>
      </c>
      <c r="I34" s="23">
        <v>4111610306</v>
      </c>
      <c r="K34" s="23">
        <v>25987194929</v>
      </c>
      <c r="L34" s="23">
        <v>15510316982</v>
      </c>
      <c r="M34" s="22">
        <f t="shared" si="4"/>
        <v>41497511911</v>
      </c>
      <c r="N34" s="23">
        <v>0</v>
      </c>
    </row>
    <row r="35" spans="1:14" ht="15">
      <c r="A35" s="37" t="s">
        <v>588</v>
      </c>
      <c r="B35" s="13">
        <v>30</v>
      </c>
      <c r="C35" s="13"/>
      <c r="D35" s="39">
        <f>SUM(D28:D34)</f>
        <v>-218019740097</v>
      </c>
      <c r="E35" s="40">
        <f t="shared" si="3"/>
        <v>-1416888091798</v>
      </c>
      <c r="G35" s="2" t="s">
        <v>428</v>
      </c>
      <c r="I35" s="193">
        <v>-1416888091798</v>
      </c>
      <c r="K35" s="176">
        <v>-28086032578</v>
      </c>
      <c r="L35" s="176">
        <v>-189933707519</v>
      </c>
      <c r="M35" s="40">
        <f t="shared" si="4"/>
        <v>-218019740097</v>
      </c>
      <c r="N35" s="176">
        <v>0</v>
      </c>
    </row>
    <row r="36" spans="1:14" ht="9" customHeight="1">
      <c r="A36" s="37"/>
      <c r="B36" s="12"/>
      <c r="C36" s="13"/>
      <c r="D36" s="39"/>
      <c r="E36" s="40"/>
      <c r="I36" s="193"/>
      <c r="K36" s="176"/>
      <c r="L36" s="176"/>
      <c r="M36" s="40"/>
      <c r="N36" s="176"/>
    </row>
    <row r="37" spans="1:14" ht="15">
      <c r="A37" s="27" t="s">
        <v>589</v>
      </c>
      <c r="B37" s="12"/>
      <c r="C37" s="13"/>
      <c r="D37" s="44"/>
      <c r="E37" s="45"/>
      <c r="I37" s="47"/>
      <c r="K37" s="178"/>
      <c r="L37" s="178"/>
      <c r="M37" s="45"/>
      <c r="N37" s="178"/>
    </row>
    <row r="38" spans="1:14" ht="15">
      <c r="A38" s="43" t="s">
        <v>293</v>
      </c>
      <c r="B38" s="14">
        <v>31</v>
      </c>
      <c r="C38" s="15"/>
      <c r="D38" s="21">
        <f aca="true" t="shared" si="5" ref="D38:D43">M38+N38</f>
        <v>56883798894</v>
      </c>
      <c r="E38" s="184">
        <f aca="true" t="shared" si="6" ref="E38:E44">I38</f>
        <v>1315663009126</v>
      </c>
      <c r="G38" s="2" t="s">
        <v>429</v>
      </c>
      <c r="I38" s="23">
        <v>1315663009126</v>
      </c>
      <c r="K38" s="23">
        <v>0</v>
      </c>
      <c r="L38" s="23">
        <v>56883798894</v>
      </c>
      <c r="M38" s="22">
        <f aca="true" t="shared" si="7" ref="M38:M44">K38+L38</f>
        <v>56883798894</v>
      </c>
      <c r="N38" s="23">
        <v>0</v>
      </c>
    </row>
    <row r="39" spans="1:14" ht="30">
      <c r="A39" s="43" t="s">
        <v>591</v>
      </c>
      <c r="B39" s="14">
        <v>32</v>
      </c>
      <c r="C39" s="15"/>
      <c r="D39" s="21">
        <f t="shared" si="5"/>
        <v>-3000000000</v>
      </c>
      <c r="E39" s="184">
        <f t="shared" si="6"/>
        <v>0</v>
      </c>
      <c r="G39" s="2" t="s">
        <v>430</v>
      </c>
      <c r="I39" s="23">
        <v>0</v>
      </c>
      <c r="K39" s="23">
        <v>0</v>
      </c>
      <c r="L39" s="23">
        <v>-3000000000</v>
      </c>
      <c r="M39" s="22">
        <f t="shared" si="7"/>
        <v>-3000000000</v>
      </c>
      <c r="N39" s="23">
        <v>0</v>
      </c>
    </row>
    <row r="40" spans="1:14" ht="15">
      <c r="A40" s="43" t="s">
        <v>592</v>
      </c>
      <c r="B40" s="14">
        <v>33</v>
      </c>
      <c r="C40" s="15"/>
      <c r="D40" s="21">
        <f t="shared" si="5"/>
        <v>1028023898599</v>
      </c>
      <c r="E40" s="184">
        <f t="shared" si="6"/>
        <v>6522364283747</v>
      </c>
      <c r="G40" s="2" t="s">
        <v>431</v>
      </c>
      <c r="I40" s="23">
        <v>6522364283747</v>
      </c>
      <c r="K40" s="23">
        <v>615459214145</v>
      </c>
      <c r="L40" s="23">
        <v>412564684454</v>
      </c>
      <c r="M40" s="22">
        <f t="shared" si="7"/>
        <v>1028023898599</v>
      </c>
      <c r="N40" s="23">
        <v>0</v>
      </c>
    </row>
    <row r="41" spans="1:14" ht="15">
      <c r="A41" s="43" t="s">
        <v>593</v>
      </c>
      <c r="B41" s="14">
        <v>34</v>
      </c>
      <c r="C41" s="15"/>
      <c r="D41" s="21">
        <f t="shared" si="5"/>
        <v>-724861123016</v>
      </c>
      <c r="E41" s="184">
        <f t="shared" si="6"/>
        <v>-6144298436919</v>
      </c>
      <c r="G41" s="2" t="s">
        <v>432</v>
      </c>
      <c r="I41" s="23">
        <v>-6144298436919</v>
      </c>
      <c r="K41" s="23">
        <v>-399705709011</v>
      </c>
      <c r="L41" s="23">
        <v>-325155414005</v>
      </c>
      <c r="M41" s="22">
        <f t="shared" si="7"/>
        <v>-724861123016</v>
      </c>
      <c r="N41" s="23">
        <v>0</v>
      </c>
    </row>
    <row r="42" spans="1:14" ht="15">
      <c r="A42" s="43" t="s">
        <v>594</v>
      </c>
      <c r="B42" s="14">
        <v>35</v>
      </c>
      <c r="C42" s="15"/>
      <c r="D42" s="21">
        <f t="shared" si="5"/>
        <v>0</v>
      </c>
      <c r="E42" s="184">
        <f t="shared" si="6"/>
        <v>-10121388846</v>
      </c>
      <c r="G42" s="2" t="s">
        <v>433</v>
      </c>
      <c r="I42" s="23">
        <v>-10121388846</v>
      </c>
      <c r="K42" s="23">
        <v>0</v>
      </c>
      <c r="L42" s="23">
        <v>0</v>
      </c>
      <c r="M42" s="22">
        <f t="shared" si="7"/>
        <v>0</v>
      </c>
      <c r="N42" s="23">
        <v>0</v>
      </c>
    </row>
    <row r="43" spans="1:14" ht="15">
      <c r="A43" s="43" t="s">
        <v>595</v>
      </c>
      <c r="B43" s="14">
        <v>36</v>
      </c>
      <c r="C43" s="15"/>
      <c r="D43" s="21">
        <f t="shared" si="5"/>
        <v>-45971400</v>
      </c>
      <c r="E43" s="184">
        <f t="shared" si="6"/>
        <v>-250167975418</v>
      </c>
      <c r="G43" s="2" t="s">
        <v>434</v>
      </c>
      <c r="I43" s="23">
        <v>-250167975418</v>
      </c>
      <c r="K43" s="23">
        <v>-45971400</v>
      </c>
      <c r="L43" s="23">
        <v>0</v>
      </c>
      <c r="M43" s="22">
        <f t="shared" si="7"/>
        <v>-45971400</v>
      </c>
      <c r="N43" s="23">
        <v>0</v>
      </c>
    </row>
    <row r="44" spans="1:14" ht="15">
      <c r="A44" s="37" t="s">
        <v>596</v>
      </c>
      <c r="B44" s="13">
        <v>40</v>
      </c>
      <c r="C44" s="13"/>
      <c r="D44" s="39">
        <f>SUM(D38:D43)</f>
        <v>357000603077</v>
      </c>
      <c r="E44" s="40">
        <f t="shared" si="6"/>
        <v>1433439491690</v>
      </c>
      <c r="G44" s="2" t="s">
        <v>435</v>
      </c>
      <c r="I44" s="193">
        <v>1433439491690</v>
      </c>
      <c r="K44" s="176">
        <v>215707533734</v>
      </c>
      <c r="L44" s="176">
        <v>141293069343</v>
      </c>
      <c r="M44" s="40">
        <f t="shared" si="7"/>
        <v>357000603077</v>
      </c>
      <c r="N44" s="176">
        <v>0</v>
      </c>
    </row>
    <row r="45" spans="1:14" ht="9" customHeight="1">
      <c r="A45" s="37"/>
      <c r="B45" s="13"/>
      <c r="C45" s="13"/>
      <c r="D45" s="39"/>
      <c r="E45" s="40"/>
      <c r="I45" s="193"/>
      <c r="K45" s="176"/>
      <c r="L45" s="176"/>
      <c r="M45" s="40"/>
      <c r="N45" s="176"/>
    </row>
    <row r="46" spans="1:14" ht="15">
      <c r="A46" s="27" t="s">
        <v>597</v>
      </c>
      <c r="B46" s="13">
        <v>50</v>
      </c>
      <c r="C46" s="13"/>
      <c r="D46" s="44" t="e">
        <f>D25+D35+D44</f>
        <v>#REF!</v>
      </c>
      <c r="E46" s="45">
        <f>I46</f>
        <v>1206463280856</v>
      </c>
      <c r="G46" s="2" t="s">
        <v>436</v>
      </c>
      <c r="I46" s="47">
        <v>1206463280856</v>
      </c>
      <c r="K46" s="178">
        <v>-366719133274</v>
      </c>
      <c r="L46" s="178">
        <v>2626042414885.996</v>
      </c>
      <c r="M46" s="45">
        <f>K46+L46</f>
        <v>2259323281611.996</v>
      </c>
      <c r="N46" s="178">
        <v>0</v>
      </c>
    </row>
    <row r="47" spans="1:14" ht="15">
      <c r="A47" s="27" t="s">
        <v>598</v>
      </c>
      <c r="B47" s="13">
        <v>60</v>
      </c>
      <c r="C47" s="13"/>
      <c r="D47" s="188" t="e">
        <f>#REF!</f>
        <v>#REF!</v>
      </c>
      <c r="E47" s="185">
        <f>I47</f>
        <v>1296580126863</v>
      </c>
      <c r="G47" s="2" t="s">
        <v>437</v>
      </c>
      <c r="I47" s="47">
        <v>1296580126863</v>
      </c>
      <c r="K47" s="47">
        <v>1198148486656</v>
      </c>
      <c r="L47" s="47">
        <v>0</v>
      </c>
      <c r="M47" s="45">
        <f>K47+L47</f>
        <v>1198148486656</v>
      </c>
      <c r="N47" s="47">
        <v>0</v>
      </c>
    </row>
    <row r="48" spans="1:14" ht="15.75" customHeight="1">
      <c r="A48" s="43" t="s">
        <v>599</v>
      </c>
      <c r="B48" s="14">
        <v>61</v>
      </c>
      <c r="C48" s="15"/>
      <c r="D48" s="21">
        <f>M48+N48</f>
        <v>-9326119414</v>
      </c>
      <c r="E48" s="184">
        <f>I48</f>
        <v>0</v>
      </c>
      <c r="G48" s="2" t="s">
        <v>438</v>
      </c>
      <c r="I48" s="23">
        <v>0</v>
      </c>
      <c r="K48" s="23">
        <v>0</v>
      </c>
      <c r="L48" s="23">
        <v>-9326119414</v>
      </c>
      <c r="M48" s="22">
        <f>K48+L48</f>
        <v>-9326119414</v>
      </c>
      <c r="N48" s="23">
        <v>0</v>
      </c>
    </row>
    <row r="49" spans="1:14" ht="15.75" thickBot="1">
      <c r="A49" s="29" t="s">
        <v>600</v>
      </c>
      <c r="B49" s="17">
        <v>70</v>
      </c>
      <c r="C49" s="48"/>
      <c r="D49" s="49" t="e">
        <f>D46+D47+D48</f>
        <v>#REF!</v>
      </c>
      <c r="E49" s="50">
        <f>E46+E47+E48</f>
        <v>2503043407719</v>
      </c>
      <c r="G49" s="2" t="s">
        <v>439</v>
      </c>
      <c r="I49" s="179">
        <v>0</v>
      </c>
      <c r="K49" s="179">
        <v>831429353382</v>
      </c>
      <c r="L49" s="179">
        <v>2616716295471.996</v>
      </c>
      <c r="M49" s="50">
        <f>K49+L49</f>
        <v>3448145648853.996</v>
      </c>
      <c r="N49" s="179">
        <v>0</v>
      </c>
    </row>
    <row r="50" spans="1:9" ht="15">
      <c r="A50" s="51"/>
      <c r="B50" s="52"/>
      <c r="C50" s="53"/>
      <c r="D50" s="54">
        <v>1814188109385</v>
      </c>
      <c r="E50" s="54"/>
      <c r="I50" s="54"/>
    </row>
    <row r="51" spans="1:9" ht="15">
      <c r="A51" s="5" t="s">
        <v>521</v>
      </c>
      <c r="C51" s="53"/>
      <c r="D51" s="54" t="e">
        <f>D50-D49</f>
        <v>#REF!</v>
      </c>
      <c r="E51" s="54"/>
      <c r="I51" s="54"/>
    </row>
    <row r="52" spans="1:9" ht="15">
      <c r="A52" s="5"/>
      <c r="C52" s="53"/>
      <c r="D52" s="54"/>
      <c r="E52" s="54"/>
      <c r="I52" s="54"/>
    </row>
    <row r="53" spans="1:9" ht="15">
      <c r="A53" s="5"/>
      <c r="C53" s="53"/>
      <c r="D53" s="54"/>
      <c r="E53" s="54"/>
      <c r="I53" s="54"/>
    </row>
    <row r="54" spans="1:9" ht="15">
      <c r="A54" s="5"/>
      <c r="C54" s="53"/>
      <c r="D54" s="54"/>
      <c r="E54" s="54"/>
      <c r="I54" s="54"/>
    </row>
    <row r="55" spans="1:9" ht="15">
      <c r="A55" s="5"/>
      <c r="C55" s="53"/>
      <c r="D55" s="54"/>
      <c r="E55" s="54"/>
      <c r="I55" s="54"/>
    </row>
    <row r="56" spans="1:9" ht="15">
      <c r="A56" s="5"/>
      <c r="C56" s="53"/>
      <c r="D56" s="54"/>
      <c r="E56" s="54"/>
      <c r="I56" s="54"/>
    </row>
    <row r="57" spans="1:9" ht="15">
      <c r="A57" s="18" t="s">
        <v>522</v>
      </c>
      <c r="B57" s="18" t="s">
        <v>523</v>
      </c>
      <c r="C57" s="53"/>
      <c r="D57" s="54"/>
      <c r="E57" s="55" t="s">
        <v>524</v>
      </c>
      <c r="I57" s="55" t="s">
        <v>524</v>
      </c>
    </row>
    <row r="58" spans="1:9" ht="15">
      <c r="A58" s="19" t="s">
        <v>525</v>
      </c>
      <c r="B58" s="19" t="s">
        <v>525</v>
      </c>
      <c r="C58" s="53"/>
      <c r="D58" s="54"/>
      <c r="E58" s="55" t="s">
        <v>525</v>
      </c>
      <c r="I58" s="55" t="s">
        <v>525</v>
      </c>
    </row>
    <row r="64" spans="1:4" ht="15.75" thickBot="1">
      <c r="A64" s="56"/>
      <c r="D64" s="7" t="s">
        <v>450</v>
      </c>
    </row>
    <row r="65" spans="1:4" ht="30">
      <c r="A65" s="58" t="s">
        <v>603</v>
      </c>
      <c r="B65" s="59" t="s">
        <v>452</v>
      </c>
      <c r="C65" s="59" t="s">
        <v>453</v>
      </c>
      <c r="D65" s="9" t="s">
        <v>528</v>
      </c>
    </row>
    <row r="66" spans="1:4" ht="15">
      <c r="A66" s="60" t="s">
        <v>559</v>
      </c>
      <c r="B66" s="61" t="s">
        <v>533</v>
      </c>
      <c r="C66" s="62"/>
      <c r="D66" s="63"/>
    </row>
    <row r="67" spans="1:4" ht="15">
      <c r="A67" s="60" t="s">
        <v>564</v>
      </c>
      <c r="B67" s="61" t="s">
        <v>565</v>
      </c>
      <c r="C67" s="64"/>
      <c r="D67" s="63"/>
    </row>
    <row r="68" spans="1:4" ht="15">
      <c r="A68" s="60" t="s">
        <v>575</v>
      </c>
      <c r="B68" s="65">
        <v>13</v>
      </c>
      <c r="C68" s="64"/>
      <c r="D68" s="63"/>
    </row>
    <row r="69" spans="1:4" ht="15">
      <c r="A69" s="66"/>
      <c r="B69" s="65"/>
      <c r="C69" s="64"/>
      <c r="D69" s="20"/>
    </row>
    <row r="70" spans="1:4" ht="15">
      <c r="A70" s="66" t="s">
        <v>580</v>
      </c>
      <c r="B70" s="65"/>
      <c r="C70" s="64"/>
      <c r="D70" s="20"/>
    </row>
    <row r="71" spans="1:4" ht="30">
      <c r="A71" s="67" t="s">
        <v>581</v>
      </c>
      <c r="B71" s="65">
        <v>21</v>
      </c>
      <c r="C71" s="64"/>
      <c r="D71" s="63"/>
    </row>
    <row r="72" spans="1:4" ht="30">
      <c r="A72" s="67" t="s">
        <v>582</v>
      </c>
      <c r="B72" s="65">
        <v>22</v>
      </c>
      <c r="C72" s="64"/>
      <c r="D72" s="63"/>
    </row>
    <row r="73" spans="1:4" ht="15">
      <c r="A73" s="67" t="s">
        <v>583</v>
      </c>
      <c r="B73" s="65">
        <v>23</v>
      </c>
      <c r="C73" s="64"/>
      <c r="D73" s="63"/>
    </row>
    <row r="74" spans="1:4" ht="30">
      <c r="A74" s="67" t="s">
        <v>584</v>
      </c>
      <c r="B74" s="65">
        <v>24</v>
      </c>
      <c r="C74" s="64"/>
      <c r="D74" s="63"/>
    </row>
    <row r="75" spans="1:4" ht="15">
      <c r="A75" s="67" t="s">
        <v>585</v>
      </c>
      <c r="B75" s="65">
        <v>25</v>
      </c>
      <c r="C75" s="64"/>
      <c r="D75" s="63"/>
    </row>
    <row r="76" spans="1:4" ht="15">
      <c r="A76" s="67" t="s">
        <v>586</v>
      </c>
      <c r="B76" s="65">
        <v>26</v>
      </c>
      <c r="C76" s="64"/>
      <c r="D76" s="63"/>
    </row>
    <row r="77" spans="1:4" ht="15">
      <c r="A77" s="67" t="s">
        <v>587</v>
      </c>
      <c r="B77" s="65">
        <v>27</v>
      </c>
      <c r="C77" s="64"/>
      <c r="D77" s="63"/>
    </row>
    <row r="78" spans="1:4" ht="15">
      <c r="A78" s="68" t="s">
        <v>588</v>
      </c>
      <c r="B78" s="69">
        <v>30</v>
      </c>
      <c r="C78" s="69"/>
      <c r="D78" s="70">
        <v>0</v>
      </c>
    </row>
    <row r="79" spans="1:4" ht="15">
      <c r="A79" s="68"/>
      <c r="B79" s="71"/>
      <c r="C79" s="69"/>
      <c r="D79" s="70"/>
    </row>
    <row r="80" spans="1:4" ht="15">
      <c r="A80" s="66" t="s">
        <v>589</v>
      </c>
      <c r="B80" s="71"/>
      <c r="C80" s="69"/>
      <c r="D80" s="72"/>
    </row>
    <row r="81" spans="1:4" ht="30">
      <c r="A81" s="67" t="s">
        <v>590</v>
      </c>
      <c r="B81" s="65">
        <v>31</v>
      </c>
      <c r="C81" s="64"/>
      <c r="D81" s="63"/>
    </row>
    <row r="82" spans="1:4" ht="30">
      <c r="A82" s="67" t="s">
        <v>591</v>
      </c>
      <c r="B82" s="65">
        <v>32</v>
      </c>
      <c r="C82" s="64"/>
      <c r="D82" s="63"/>
    </row>
    <row r="83" spans="1:4" ht="15">
      <c r="A83" s="67" t="s">
        <v>592</v>
      </c>
      <c r="B83" s="65">
        <v>33</v>
      </c>
      <c r="C83" s="64"/>
      <c r="D83" s="63"/>
    </row>
    <row r="84" spans="1:4" ht="15">
      <c r="A84" s="67" t="s">
        <v>593</v>
      </c>
      <c r="B84" s="65">
        <v>34</v>
      </c>
      <c r="C84" s="64"/>
      <c r="D84" s="63"/>
    </row>
    <row r="85" spans="1:4" ht="15">
      <c r="A85" s="67" t="s">
        <v>594</v>
      </c>
      <c r="B85" s="65">
        <v>35</v>
      </c>
      <c r="C85" s="64"/>
      <c r="D85" s="63"/>
    </row>
    <row r="86" spans="1:4" ht="15">
      <c r="A86" s="67" t="s">
        <v>595</v>
      </c>
      <c r="B86" s="65">
        <v>36</v>
      </c>
      <c r="C86" s="64"/>
      <c r="D86" s="63"/>
    </row>
    <row r="87" spans="1:4" ht="15">
      <c r="A87" s="68" t="s">
        <v>596</v>
      </c>
      <c r="B87" s="69">
        <v>40</v>
      </c>
      <c r="C87" s="69"/>
      <c r="D87" s="70">
        <v>0</v>
      </c>
    </row>
    <row r="88" spans="1:4" ht="15">
      <c r="A88" s="68"/>
      <c r="B88" s="69"/>
      <c r="C88" s="69"/>
      <c r="D88" s="70"/>
    </row>
    <row r="89" spans="1:4" ht="15.75" thickBot="1">
      <c r="A89" s="73" t="s">
        <v>599</v>
      </c>
      <c r="B89" s="74">
        <v>61</v>
      </c>
      <c r="C89" s="74"/>
      <c r="D89" s="75"/>
    </row>
    <row r="29298" ht="15">
      <c r="D29298" s="4">
        <v>0</v>
      </c>
    </row>
    <row r="29299" ht="15">
      <c r="D29299" s="4">
        <v>-80220274</v>
      </c>
    </row>
    <row r="29300" ht="15">
      <c r="D29300" s="4">
        <v>0</v>
      </c>
    </row>
    <row r="29303" ht="15">
      <c r="D29303" s="4">
        <v>-12537272</v>
      </c>
    </row>
    <row r="29304" ht="15">
      <c r="D29304" s="4">
        <v>0</v>
      </c>
    </row>
    <row r="29305" ht="15">
      <c r="D29305" s="4">
        <v>0</v>
      </c>
    </row>
    <row r="29306" ht="15">
      <c r="D29306" s="4">
        <v>0</v>
      </c>
    </row>
    <row r="29307" ht="15">
      <c r="D29307" s="4">
        <v>0</v>
      </c>
    </row>
    <row r="29308" ht="15">
      <c r="D29308" s="4">
        <v>0</v>
      </c>
    </row>
    <row r="29309" ht="15">
      <c r="D29309" s="4">
        <v>80220274</v>
      </c>
    </row>
    <row r="29310" ht="15">
      <c r="D29310" s="4">
        <v>67683002</v>
      </c>
    </row>
    <row r="29313" ht="15">
      <c r="D29313" s="4">
        <v>0</v>
      </c>
    </row>
    <row r="29314" ht="15">
      <c r="D29314" s="4">
        <v>0</v>
      </c>
    </row>
    <row r="29315" ht="15">
      <c r="D29315" s="4">
        <v>0</v>
      </c>
    </row>
    <row r="29316" ht="15">
      <c r="D29316" s="4">
        <v>0</v>
      </c>
    </row>
    <row r="29317" ht="15">
      <c r="D29317" s="4">
        <v>0</v>
      </c>
    </row>
    <row r="29318" ht="15">
      <c r="D29318" s="4">
        <v>0</v>
      </c>
    </row>
    <row r="29319" ht="15">
      <c r="D29319" s="4">
        <v>0</v>
      </c>
    </row>
    <row r="29321" ht="15">
      <c r="D29321" s="4">
        <v>0</v>
      </c>
    </row>
  </sheetData>
  <sheetProtection password="F190" sheet="1" objects="1" scenarios="1" formatCells="0" formatColumns="0" formatRows="0"/>
  <printOptions/>
  <pageMargins left="0.43" right="0.2" top="0.21" bottom="0.27" header="0.16" footer="0.23"/>
  <pageSetup horizontalDpi="600" verticalDpi="600" orientation="portrait" paperSize="9" r:id="rId3"/>
  <headerFooter alignWithMargins="0">
    <oddFooter>&amp;C&amp;"Times New Roman,Italic"&amp;9Báo cáo tài chính quý I năm 2010, trang 4</oddFooter>
  </headerFooter>
  <legacyDrawing r:id="rId2"/>
</worksheet>
</file>

<file path=xl/worksheets/sheet16.xml><?xml version="1.0" encoding="utf-8"?>
<worksheet xmlns="http://schemas.openxmlformats.org/spreadsheetml/2006/main" xmlns:r="http://schemas.openxmlformats.org/officeDocument/2006/relationships">
  <sheetPr>
    <tabColor rgb="FFFFFF00"/>
  </sheetPr>
  <dimension ref="A1:D61"/>
  <sheetViews>
    <sheetView zoomScalePageLayoutView="0" workbookViewId="0" topLeftCell="A1">
      <selection activeCell="F20" sqref="F20"/>
    </sheetView>
  </sheetViews>
  <sheetFormatPr defaultColWidth="9.00390625" defaultRowHeight="15.75"/>
  <cols>
    <col min="1" max="1" width="48.25390625" style="339" customWidth="1"/>
    <col min="2" max="2" width="0" style="339" hidden="1" customWidth="1"/>
    <col min="3" max="3" width="19.875" style="339" customWidth="1"/>
    <col min="4" max="4" width="20.125" style="339" customWidth="1"/>
    <col min="5" max="16384" width="9.00390625" style="339" customWidth="1"/>
  </cols>
  <sheetData>
    <row r="1" spans="1:4" s="282" customFormat="1" ht="19.5" customHeight="1">
      <c r="A1" s="409" t="s">
        <v>370</v>
      </c>
      <c r="B1" s="410"/>
      <c r="C1" s="410"/>
      <c r="D1" s="410"/>
    </row>
    <row r="2" spans="1:4" ht="15" customHeight="1">
      <c r="A2" s="343"/>
      <c r="B2" s="387"/>
      <c r="C2" s="387"/>
      <c r="D2" s="387"/>
    </row>
    <row r="3" spans="1:4" s="282" customFormat="1" ht="15.75">
      <c r="A3" s="382" t="s">
        <v>703</v>
      </c>
      <c r="B3" s="411"/>
      <c r="C3" s="411"/>
      <c r="D3" s="411"/>
    </row>
    <row r="4" spans="1:4" ht="16.5" customHeight="1">
      <c r="A4" s="350" t="s">
        <v>746</v>
      </c>
      <c r="B4" s="389"/>
      <c r="C4" s="389"/>
      <c r="D4" s="389"/>
    </row>
    <row r="5" spans="1:4" ht="13.5" customHeight="1">
      <c r="A5" s="350"/>
      <c r="B5" s="389"/>
      <c r="C5" s="389"/>
      <c r="D5" s="389"/>
    </row>
    <row r="6" spans="1:4" ht="14.25">
      <c r="A6" s="343"/>
      <c r="B6" s="396"/>
      <c r="C6" s="387"/>
      <c r="D6" s="390" t="s">
        <v>450</v>
      </c>
    </row>
    <row r="7" spans="1:4" ht="4.5" customHeight="1" thickBot="1">
      <c r="A7" s="343"/>
      <c r="B7" s="396"/>
      <c r="C7" s="387"/>
      <c r="D7" s="390"/>
    </row>
    <row r="8" spans="1:4" s="648" customFormat="1" ht="22.5" customHeight="1">
      <c r="A8" s="391" t="s">
        <v>764</v>
      </c>
      <c r="B8" s="392"/>
      <c r="C8" s="625" t="s">
        <v>750</v>
      </c>
      <c r="D8" s="394" t="s">
        <v>751</v>
      </c>
    </row>
    <row r="9" spans="1:4" s="648" customFormat="1" ht="20.25" customHeight="1">
      <c r="A9" s="395" t="s">
        <v>70</v>
      </c>
      <c r="B9" s="396" t="s">
        <v>71</v>
      </c>
      <c r="C9" s="407">
        <v>50750596325</v>
      </c>
      <c r="D9" s="397">
        <v>39881340793</v>
      </c>
    </row>
    <row r="10" spans="1:4" s="648" customFormat="1" ht="20.25" customHeight="1">
      <c r="A10" s="395" t="s">
        <v>72</v>
      </c>
      <c r="B10" s="396" t="s">
        <v>73</v>
      </c>
      <c r="C10" s="407">
        <v>2716115107</v>
      </c>
      <c r="D10" s="397">
        <v>354546749</v>
      </c>
    </row>
    <row r="11" spans="1:4" s="648" customFormat="1" ht="20.25" customHeight="1">
      <c r="A11" s="395" t="s">
        <v>74</v>
      </c>
      <c r="B11" s="396" t="s">
        <v>75</v>
      </c>
      <c r="C11" s="407">
        <v>185622745</v>
      </c>
      <c r="D11" s="397">
        <v>87356230</v>
      </c>
    </row>
    <row r="12" spans="1:4" s="648" customFormat="1" ht="20.25" customHeight="1">
      <c r="A12" s="395" t="s">
        <v>722</v>
      </c>
      <c r="B12" s="396"/>
      <c r="C12" s="407"/>
      <c r="D12" s="397">
        <v>0</v>
      </c>
    </row>
    <row r="13" spans="1:4" s="648" customFormat="1" ht="21" customHeight="1" thickBot="1">
      <c r="A13" s="399" t="s">
        <v>710</v>
      </c>
      <c r="B13" s="649"/>
      <c r="C13" s="401">
        <v>53652334177</v>
      </c>
      <c r="D13" s="402">
        <v>40323243772</v>
      </c>
    </row>
    <row r="14" spans="1:4" s="648" customFormat="1" ht="21" customHeight="1" thickBot="1">
      <c r="A14" s="343"/>
      <c r="B14" s="396"/>
      <c r="C14" s="387"/>
      <c r="D14" s="390"/>
    </row>
    <row r="15" spans="1:4" s="648" customFormat="1" ht="24" customHeight="1">
      <c r="A15" s="391" t="s">
        <v>765</v>
      </c>
      <c r="B15" s="392"/>
      <c r="C15" s="625" t="s">
        <v>750</v>
      </c>
      <c r="D15" s="394" t="s">
        <v>751</v>
      </c>
    </row>
    <row r="16" spans="1:4" s="648" customFormat="1" ht="20.25" customHeight="1">
      <c r="A16" s="621" t="s">
        <v>76</v>
      </c>
      <c r="B16" s="396" t="s">
        <v>77</v>
      </c>
      <c r="C16" s="407">
        <v>127080758950.40002</v>
      </c>
      <c r="D16" s="397">
        <v>132386908380</v>
      </c>
    </row>
    <row r="17" spans="1:4" s="648" customFormat="1" ht="20.25" customHeight="1">
      <c r="A17" s="621" t="s">
        <v>744</v>
      </c>
      <c r="B17" s="396"/>
      <c r="C17" s="407">
        <v>55297761295</v>
      </c>
      <c r="D17" s="397">
        <v>151443114204</v>
      </c>
    </row>
    <row r="18" spans="1:4" s="648" customFormat="1" ht="20.25" customHeight="1">
      <c r="A18" s="621" t="s">
        <v>79</v>
      </c>
      <c r="B18" s="396" t="s">
        <v>78</v>
      </c>
      <c r="C18" s="407">
        <v>13454836689</v>
      </c>
      <c r="D18" s="397">
        <v>145145577626</v>
      </c>
    </row>
    <row r="19" spans="1:4" s="648" customFormat="1" ht="20.25" customHeight="1" hidden="1">
      <c r="A19" s="621" t="s">
        <v>81</v>
      </c>
      <c r="B19" s="396" t="s">
        <v>80</v>
      </c>
      <c r="C19" s="407">
        <v>0</v>
      </c>
      <c r="D19" s="397">
        <v>0</v>
      </c>
    </row>
    <row r="20" spans="1:4" s="648" customFormat="1" ht="20.25" customHeight="1">
      <c r="A20" s="621" t="s">
        <v>724</v>
      </c>
      <c r="B20" s="396" t="s">
        <v>82</v>
      </c>
      <c r="C20" s="407">
        <v>90811095502</v>
      </c>
      <c r="D20" s="397">
        <v>356159378656</v>
      </c>
    </row>
    <row r="21" spans="1:4" s="648" customFormat="1" ht="20.25" customHeight="1">
      <c r="A21" s="621" t="s">
        <v>84</v>
      </c>
      <c r="B21" s="396" t="s">
        <v>83</v>
      </c>
      <c r="C21" s="407">
        <v>88157904832</v>
      </c>
      <c r="D21" s="407">
        <v>0</v>
      </c>
    </row>
    <row r="22" spans="1:4" s="648" customFormat="1" ht="20.25" customHeight="1">
      <c r="A22" s="621" t="s">
        <v>86</v>
      </c>
      <c r="B22" s="396" t="s">
        <v>85</v>
      </c>
      <c r="C22" s="407">
        <v>240141926</v>
      </c>
      <c r="D22" s="397">
        <v>108785530</v>
      </c>
    </row>
    <row r="23" spans="1:4" s="648" customFormat="1" ht="20.25" customHeight="1">
      <c r="A23" s="621" t="s">
        <v>88</v>
      </c>
      <c r="B23" s="396" t="s">
        <v>87</v>
      </c>
      <c r="C23" s="407">
        <v>23330763913</v>
      </c>
      <c r="D23" s="397">
        <v>23263794280</v>
      </c>
    </row>
    <row r="24" spans="1:4" s="648" customFormat="1" ht="26.25" customHeight="1" thickBot="1">
      <c r="A24" s="399" t="s">
        <v>710</v>
      </c>
      <c r="B24" s="400"/>
      <c r="C24" s="401">
        <v>398373263107.4</v>
      </c>
      <c r="D24" s="402">
        <v>808507558676</v>
      </c>
    </row>
    <row r="25" spans="1:4" s="648" customFormat="1" ht="15.75" customHeight="1">
      <c r="A25" s="559"/>
      <c r="B25" s="405"/>
      <c r="C25" s="560"/>
      <c r="D25" s="560"/>
    </row>
    <row r="26" spans="1:4" s="648" customFormat="1" ht="21.75" customHeight="1" thickBot="1">
      <c r="A26" s="343"/>
      <c r="B26" s="396"/>
      <c r="C26" s="387"/>
      <c r="D26" s="387"/>
    </row>
    <row r="27" spans="1:4" s="648" customFormat="1" ht="24" customHeight="1">
      <c r="A27" s="391" t="s">
        <v>766</v>
      </c>
      <c r="B27" s="392"/>
      <c r="C27" s="625" t="s">
        <v>750</v>
      </c>
      <c r="D27" s="394" t="s">
        <v>751</v>
      </c>
    </row>
    <row r="28" spans="1:4" s="648" customFormat="1" ht="18.75" customHeight="1">
      <c r="A28" s="621" t="s">
        <v>89</v>
      </c>
      <c r="B28" s="396" t="s">
        <v>90</v>
      </c>
      <c r="C28" s="407">
        <v>746185110964</v>
      </c>
      <c r="D28" s="397">
        <v>799916549818</v>
      </c>
    </row>
    <row r="29" spans="1:4" s="648" customFormat="1" ht="18.75" customHeight="1">
      <c r="A29" s="621" t="s">
        <v>761</v>
      </c>
      <c r="B29" s="396"/>
      <c r="C29" s="407">
        <v>43241238071</v>
      </c>
      <c r="D29" s="397">
        <v>3196142694</v>
      </c>
    </row>
    <row r="30" spans="1:4" s="648" customFormat="1" ht="18.75" customHeight="1">
      <c r="A30" s="621" t="s">
        <v>92</v>
      </c>
      <c r="B30" s="396"/>
      <c r="C30" s="407">
        <v>0</v>
      </c>
      <c r="D30" s="397"/>
    </row>
    <row r="31" spans="1:4" s="648" customFormat="1" ht="18.75" customHeight="1">
      <c r="A31" s="621" t="s">
        <v>723</v>
      </c>
      <c r="B31" s="396"/>
      <c r="C31" s="611">
        <v>383748124</v>
      </c>
      <c r="D31" s="397">
        <v>5993605983</v>
      </c>
    </row>
    <row r="32" spans="1:4" s="648" customFormat="1" ht="18.75" customHeight="1">
      <c r="A32" s="621" t="s">
        <v>94</v>
      </c>
      <c r="B32" s="396"/>
      <c r="C32" s="407">
        <v>179819350022</v>
      </c>
      <c r="D32" s="397">
        <v>363348281169</v>
      </c>
    </row>
    <row r="33" spans="1:4" s="648" customFormat="1" ht="18.75" customHeight="1">
      <c r="A33" s="621" t="s">
        <v>95</v>
      </c>
      <c r="B33" s="396" t="s">
        <v>91</v>
      </c>
      <c r="C33" s="407">
        <v>-10126329250</v>
      </c>
      <c r="D33" s="397">
        <v>30610762244</v>
      </c>
    </row>
    <row r="34" spans="1:4" s="648" customFormat="1" ht="18.75" customHeight="1">
      <c r="A34" s="621" t="s">
        <v>96</v>
      </c>
      <c r="B34" s="396" t="s">
        <v>93</v>
      </c>
      <c r="C34" s="407">
        <v>22538345936</v>
      </c>
      <c r="D34" s="397">
        <v>23253469965</v>
      </c>
    </row>
    <row r="35" spans="1:4" s="648" customFormat="1" ht="24.75" customHeight="1" thickBot="1">
      <c r="A35" s="399" t="s">
        <v>710</v>
      </c>
      <c r="B35" s="400"/>
      <c r="C35" s="401">
        <v>982041463867</v>
      </c>
      <c r="D35" s="402">
        <v>1226318811873</v>
      </c>
    </row>
    <row r="36" spans="1:4" s="648" customFormat="1" ht="24.75" customHeight="1">
      <c r="A36" s="559"/>
      <c r="B36" s="405"/>
      <c r="C36" s="560"/>
      <c r="D36" s="560"/>
    </row>
    <row r="37" spans="1:4" s="648" customFormat="1" ht="24.75" customHeight="1">
      <c r="A37" s="559"/>
      <c r="B37" s="405"/>
      <c r="C37" s="560"/>
      <c r="D37" s="560"/>
    </row>
    <row r="38" spans="1:4" s="648" customFormat="1" ht="24.75" customHeight="1">
      <c r="A38" s="559"/>
      <c r="B38" s="405"/>
      <c r="C38" s="560"/>
      <c r="D38" s="560"/>
    </row>
    <row r="39" spans="1:4" s="648" customFormat="1" ht="24.75" customHeight="1">
      <c r="A39" s="559"/>
      <c r="B39" s="405"/>
      <c r="C39" s="560"/>
      <c r="D39" s="560"/>
    </row>
    <row r="40" spans="1:4" s="648" customFormat="1" ht="24.75" customHeight="1">
      <c r="A40" s="559"/>
      <c r="B40" s="405"/>
      <c r="C40" s="560"/>
      <c r="D40" s="560"/>
    </row>
    <row r="41" spans="1:4" s="648" customFormat="1" ht="24.75" customHeight="1">
      <c r="A41" s="559"/>
      <c r="B41" s="405"/>
      <c r="C41" s="560"/>
      <c r="D41" s="560"/>
    </row>
    <row r="42" spans="1:4" ht="24.75" customHeight="1">
      <c r="A42" s="559"/>
      <c r="B42" s="405"/>
      <c r="C42" s="560"/>
      <c r="D42" s="560"/>
    </row>
    <row r="43" spans="1:4" ht="21.75" customHeight="1">
      <c r="A43" s="559"/>
      <c r="B43" s="405"/>
      <c r="C43" s="560"/>
      <c r="D43" s="560"/>
    </row>
    <row r="44" spans="1:4" ht="21.75" customHeight="1">
      <c r="A44" s="559"/>
      <c r="B44" s="405"/>
      <c r="C44" s="560"/>
      <c r="D44" s="560"/>
    </row>
    <row r="45" spans="1:4" ht="21.75" customHeight="1">
      <c r="A45" s="559"/>
      <c r="B45" s="405"/>
      <c r="C45" s="560"/>
      <c r="D45" s="560"/>
    </row>
    <row r="46" spans="1:4" ht="21.75" customHeight="1">
      <c r="A46" s="559"/>
      <c r="B46" s="405"/>
      <c r="C46" s="560"/>
      <c r="D46" s="560"/>
    </row>
    <row r="47" spans="1:4" ht="21.75" customHeight="1">
      <c r="A47" s="559"/>
      <c r="B47" s="405"/>
      <c r="C47" s="560"/>
      <c r="D47" s="560"/>
    </row>
    <row r="48" spans="1:4" ht="21.75" customHeight="1">
      <c r="A48" s="559"/>
      <c r="B48" s="405"/>
      <c r="C48" s="560"/>
      <c r="D48" s="560"/>
    </row>
    <row r="49" spans="1:4" ht="21.75" customHeight="1">
      <c r="A49" s="559"/>
      <c r="B49" s="405"/>
      <c r="C49" s="560"/>
      <c r="D49" s="560"/>
    </row>
    <row r="50" spans="1:4" ht="21.75" customHeight="1">
      <c r="A50" s="559"/>
      <c r="B50" s="405"/>
      <c r="C50" s="560"/>
      <c r="D50" s="560"/>
    </row>
    <row r="51" spans="1:4" ht="21.75" customHeight="1">
      <c r="A51" s="343"/>
      <c r="B51" s="396"/>
      <c r="C51" s="387"/>
      <c r="D51" s="387"/>
    </row>
    <row r="52" spans="1:4" ht="21.75" customHeight="1">
      <c r="A52" s="343"/>
      <c r="B52" s="396"/>
      <c r="C52" s="387">
        <f>C35-C28-C32</f>
        <v>56037002881</v>
      </c>
      <c r="D52" s="387"/>
    </row>
    <row r="53" spans="1:4" ht="18.75" customHeight="1">
      <c r="A53" s="522"/>
      <c r="B53" s="561"/>
      <c r="C53" s="562">
        <f>C24-C21</f>
        <v>310215358275.4</v>
      </c>
      <c r="D53" s="563"/>
    </row>
    <row r="54" spans="1:4" ht="18.75" customHeight="1">
      <c r="A54" s="564"/>
      <c r="B54" s="565"/>
      <c r="C54" s="398">
        <f>'Thuyet minh in6'!C36-'Thuyet minh in6'!C29</f>
        <v>-5062885555</v>
      </c>
      <c r="D54" s="525"/>
    </row>
    <row r="55" spans="1:4" ht="18.75" customHeight="1">
      <c r="A55" s="564"/>
      <c r="B55" s="565"/>
      <c r="C55" s="398">
        <f>C52-C53+C54</f>
        <v>-259241240949.40002</v>
      </c>
      <c r="D55" s="525"/>
    </row>
    <row r="56" spans="1:4" ht="18.75" customHeight="1">
      <c r="A56" s="564"/>
      <c r="B56" s="565"/>
      <c r="C56" s="398"/>
      <c r="D56" s="525"/>
    </row>
    <row r="57" spans="1:4" ht="18.75" customHeight="1">
      <c r="A57" s="564"/>
      <c r="B57" s="565"/>
      <c r="C57" s="398"/>
      <c r="D57" s="525"/>
    </row>
    <row r="58" spans="1:4" ht="18.75" customHeight="1">
      <c r="A58" s="564"/>
      <c r="B58" s="565"/>
      <c r="C58" s="398"/>
      <c r="D58" s="525"/>
    </row>
    <row r="59" spans="1:4" ht="18.75" customHeight="1">
      <c r="A59" s="524"/>
      <c r="B59" s="565"/>
      <c r="C59" s="398"/>
      <c r="D59" s="525"/>
    </row>
    <row r="60" spans="1:4" ht="18.75" customHeight="1">
      <c r="A60" s="559"/>
      <c r="B60" s="566"/>
      <c r="C60" s="560"/>
      <c r="D60" s="560"/>
    </row>
    <row r="61" spans="1:4" ht="14.25">
      <c r="A61" s="343"/>
      <c r="B61" s="567"/>
      <c r="C61" s="387"/>
      <c r="D61" s="387"/>
    </row>
  </sheetData>
  <sheetProtection/>
  <printOptions horizontalCentered="1"/>
  <pageMargins left="0.21" right="0.25" top="0.48" bottom="0.22" header="0.5" footer="0.16"/>
  <pageSetup horizontalDpi="600" verticalDpi="600" orientation="portrait" paperSize="9" r:id="rId1"/>
  <headerFooter alignWithMargins="0">
    <oddFooter>&amp;C24</oddFooter>
  </headerFooter>
</worksheet>
</file>

<file path=xl/worksheets/sheet17.xml><?xml version="1.0" encoding="utf-8"?>
<worksheet xmlns="http://schemas.openxmlformats.org/spreadsheetml/2006/main" xmlns:r="http://schemas.openxmlformats.org/officeDocument/2006/relationships">
  <sheetPr>
    <tabColor rgb="FFFFC000"/>
  </sheetPr>
  <dimension ref="A1:D42"/>
  <sheetViews>
    <sheetView tabSelected="1" zoomScalePageLayoutView="0" workbookViewId="0" topLeftCell="A1">
      <selection activeCell="K17" sqref="K17"/>
    </sheetView>
  </sheetViews>
  <sheetFormatPr defaultColWidth="9.00390625" defaultRowHeight="15.75"/>
  <cols>
    <col min="1" max="1" width="48.125" style="282" customWidth="1"/>
    <col min="2" max="2" width="4.125" style="282" hidden="1" customWidth="1"/>
    <col min="3" max="3" width="19.875" style="282" customWidth="1"/>
    <col min="4" max="4" width="20.125" style="282" customWidth="1"/>
    <col min="5" max="16384" width="9.00390625" style="282" customWidth="1"/>
  </cols>
  <sheetData>
    <row r="1" spans="1:4" ht="21" customHeight="1">
      <c r="A1" s="409" t="s">
        <v>370</v>
      </c>
      <c r="B1" s="410"/>
      <c r="C1" s="410"/>
      <c r="D1" s="410"/>
    </row>
    <row r="2" spans="1:4" ht="12.75" customHeight="1">
      <c r="A2" s="343"/>
      <c r="B2" s="387"/>
      <c r="C2" s="387"/>
      <c r="D2" s="387"/>
    </row>
    <row r="3" spans="1:4" ht="15.75">
      <c r="A3" s="382" t="s">
        <v>703</v>
      </c>
      <c r="B3" s="411"/>
      <c r="C3" s="411"/>
      <c r="D3" s="411"/>
    </row>
    <row r="4" spans="1:4" ht="21" customHeight="1">
      <c r="A4" s="350" t="s">
        <v>746</v>
      </c>
      <c r="B4" s="389"/>
      <c r="C4" s="389"/>
      <c r="D4" s="389"/>
    </row>
    <row r="5" spans="1:4" ht="11.25" customHeight="1">
      <c r="A5" s="350"/>
      <c r="B5" s="389"/>
      <c r="C5" s="389"/>
      <c r="D5" s="389"/>
    </row>
    <row r="6" spans="1:4" ht="21.75" customHeight="1" thickBot="1">
      <c r="A6" s="343"/>
      <c r="B6" s="567"/>
      <c r="C6" s="387"/>
      <c r="D6" s="390" t="s">
        <v>450</v>
      </c>
    </row>
    <row r="7" spans="1:4" ht="21.75" customHeight="1">
      <c r="A7" s="391" t="s">
        <v>768</v>
      </c>
      <c r="B7" s="626"/>
      <c r="C7" s="625" t="s">
        <v>750</v>
      </c>
      <c r="D7" s="394" t="s">
        <v>751</v>
      </c>
    </row>
    <row r="8" spans="1:4" ht="19.5" customHeight="1">
      <c r="A8" s="621" t="s">
        <v>97</v>
      </c>
      <c r="B8" s="627" t="s">
        <v>98</v>
      </c>
      <c r="C8" s="407">
        <v>22373454302</v>
      </c>
      <c r="D8" s="397">
        <v>19706248082</v>
      </c>
    </row>
    <row r="9" spans="1:4" ht="19.5" customHeight="1">
      <c r="A9" s="621" t="s">
        <v>99</v>
      </c>
      <c r="B9" s="627" t="s">
        <v>100</v>
      </c>
      <c r="C9" s="407">
        <v>6556798493</v>
      </c>
      <c r="D9" s="397">
        <v>5217670072</v>
      </c>
    </row>
    <row r="10" spans="1:4" ht="19.5" customHeight="1">
      <c r="A10" s="621" t="s">
        <v>101</v>
      </c>
      <c r="B10" s="627" t="s">
        <v>102</v>
      </c>
      <c r="C10" s="407">
        <v>3190616648</v>
      </c>
      <c r="D10" s="397">
        <v>1834004805</v>
      </c>
    </row>
    <row r="11" spans="1:4" ht="19.5" customHeight="1">
      <c r="A11" s="621" t="s">
        <v>103</v>
      </c>
      <c r="B11" s="627" t="s">
        <v>104</v>
      </c>
      <c r="C11" s="407">
        <v>115056474</v>
      </c>
      <c r="D11" s="397">
        <v>40399668</v>
      </c>
    </row>
    <row r="12" spans="1:4" ht="19.5" customHeight="1">
      <c r="A12" s="621" t="s">
        <v>105</v>
      </c>
      <c r="B12" s="627" t="s">
        <v>106</v>
      </c>
      <c r="C12" s="407">
        <v>39486597631</v>
      </c>
      <c r="D12" s="397">
        <v>42539634253</v>
      </c>
    </row>
    <row r="13" spans="1:4" ht="19.5" customHeight="1">
      <c r="A13" s="366" t="s">
        <v>107</v>
      </c>
      <c r="B13" s="627" t="s">
        <v>108</v>
      </c>
      <c r="C13" s="407">
        <v>92251955267</v>
      </c>
      <c r="D13" s="610">
        <v>59438726508</v>
      </c>
    </row>
    <row r="14" spans="1:4" ht="21.75" customHeight="1" thickBot="1">
      <c r="A14" s="399" t="s">
        <v>710</v>
      </c>
      <c r="B14" s="628"/>
      <c r="C14" s="401">
        <v>163974478815</v>
      </c>
      <c r="D14" s="402">
        <v>128776683388</v>
      </c>
    </row>
    <row r="15" spans="1:4" ht="16.5" customHeight="1" thickBot="1">
      <c r="A15" s="343"/>
      <c r="B15" s="567"/>
      <c r="C15" s="387"/>
      <c r="D15" s="387"/>
    </row>
    <row r="16" spans="1:4" ht="20.25" customHeight="1">
      <c r="A16" s="391" t="s">
        <v>769</v>
      </c>
      <c r="B16" s="626"/>
      <c r="C16" s="625" t="s">
        <v>750</v>
      </c>
      <c r="D16" s="394" t="s">
        <v>751</v>
      </c>
    </row>
    <row r="17" spans="1:4" ht="20.25" customHeight="1">
      <c r="A17" s="621" t="s">
        <v>97</v>
      </c>
      <c r="B17" s="627" t="s">
        <v>109</v>
      </c>
      <c r="C17" s="407">
        <v>252826024986</v>
      </c>
      <c r="D17" s="397">
        <v>295636294028</v>
      </c>
    </row>
    <row r="18" spans="1:4" ht="20.25" customHeight="1">
      <c r="A18" s="621" t="s">
        <v>99</v>
      </c>
      <c r="B18" s="627" t="s">
        <v>110</v>
      </c>
      <c r="C18" s="407">
        <v>8228613952</v>
      </c>
      <c r="D18" s="397">
        <v>10165318525</v>
      </c>
    </row>
    <row r="19" spans="1:4" ht="20.25" customHeight="1">
      <c r="A19" s="621" t="s">
        <v>111</v>
      </c>
      <c r="B19" s="627" t="s">
        <v>112</v>
      </c>
      <c r="C19" s="407">
        <v>8619706766</v>
      </c>
      <c r="D19" s="397">
        <v>12283934917</v>
      </c>
    </row>
    <row r="20" spans="1:4" ht="20.25" customHeight="1">
      <c r="A20" s="621" t="s">
        <v>101</v>
      </c>
      <c r="B20" s="627" t="s">
        <v>113</v>
      </c>
      <c r="C20" s="407">
        <v>44657857392</v>
      </c>
      <c r="D20" s="397">
        <v>32157443013</v>
      </c>
    </row>
    <row r="21" spans="1:4" ht="20.25" customHeight="1">
      <c r="A21" s="621" t="s">
        <v>114</v>
      </c>
      <c r="B21" s="627" t="s">
        <v>115</v>
      </c>
      <c r="C21" s="407">
        <v>8940214393</v>
      </c>
      <c r="D21" s="397">
        <v>13847605677</v>
      </c>
    </row>
    <row r="22" spans="1:4" ht="20.25" customHeight="1">
      <c r="A22" s="621" t="s">
        <v>116</v>
      </c>
      <c r="B22" s="627" t="s">
        <v>117</v>
      </c>
      <c r="C22" s="407">
        <v>3085505531</v>
      </c>
      <c r="D22" s="397">
        <v>2013665478</v>
      </c>
    </row>
    <row r="23" spans="1:4" ht="20.25" customHeight="1">
      <c r="A23" s="621" t="s">
        <v>118</v>
      </c>
      <c r="B23" s="627" t="s">
        <v>119</v>
      </c>
      <c r="C23" s="629">
        <v>39208855686</v>
      </c>
      <c r="D23" s="397">
        <v>14721812725</v>
      </c>
    </row>
    <row r="24" spans="1:4" ht="20.25" customHeight="1">
      <c r="A24" s="621" t="s">
        <v>105</v>
      </c>
      <c r="B24" s="627" t="s">
        <v>120</v>
      </c>
      <c r="C24" s="407">
        <v>49654608216</v>
      </c>
      <c r="D24" s="397">
        <v>44800218003</v>
      </c>
    </row>
    <row r="25" spans="1:4" ht="20.25" customHeight="1">
      <c r="A25" s="366" t="s">
        <v>107</v>
      </c>
      <c r="B25" s="627" t="s">
        <v>121</v>
      </c>
      <c r="C25" s="407">
        <v>92810231561</v>
      </c>
      <c r="D25" s="610">
        <v>109260295249</v>
      </c>
    </row>
    <row r="26" spans="1:4" ht="20.25" customHeight="1" thickBot="1">
      <c r="A26" s="399" t="s">
        <v>710</v>
      </c>
      <c r="B26" s="628"/>
      <c r="C26" s="401">
        <v>508031618483</v>
      </c>
      <c r="D26" s="402">
        <v>534886587615</v>
      </c>
    </row>
    <row r="27" spans="1:4" ht="15.75" thickBot="1">
      <c r="A27" s="343"/>
      <c r="B27" s="387"/>
      <c r="C27" s="387"/>
      <c r="D27" s="387"/>
    </row>
    <row r="28" spans="1:4" ht="22.5" customHeight="1">
      <c r="A28" s="391" t="s">
        <v>770</v>
      </c>
      <c r="B28" s="630"/>
      <c r="C28" s="625" t="s">
        <v>750</v>
      </c>
      <c r="D28" s="394" t="s">
        <v>751</v>
      </c>
    </row>
    <row r="29" spans="1:4" ht="21.75" customHeight="1">
      <c r="A29" s="621" t="s">
        <v>362</v>
      </c>
      <c r="B29" s="630"/>
      <c r="C29" s="407">
        <v>10303598297</v>
      </c>
      <c r="D29" s="397">
        <v>22150575357</v>
      </c>
    </row>
    <row r="30" spans="1:4" ht="37.5" customHeight="1" hidden="1">
      <c r="A30" s="621" t="s">
        <v>363</v>
      </c>
      <c r="B30" s="630"/>
      <c r="C30" s="407">
        <v>0</v>
      </c>
      <c r="D30" s="397"/>
    </row>
    <row r="31" spans="1:4" ht="22.5" customHeight="1">
      <c r="A31" s="621" t="s">
        <v>364</v>
      </c>
      <c r="B31" s="630"/>
      <c r="C31" s="407">
        <v>341179262</v>
      </c>
      <c r="D31" s="397">
        <v>115466464</v>
      </c>
    </row>
    <row r="32" spans="1:4" ht="22.5" customHeight="1">
      <c r="A32" s="621" t="s">
        <v>365</v>
      </c>
      <c r="B32" s="630"/>
      <c r="C32" s="407">
        <v>27931411909</v>
      </c>
      <c r="D32" s="610">
        <v>82594746703</v>
      </c>
    </row>
    <row r="33" spans="1:4" ht="22.5" customHeight="1" thickBot="1">
      <c r="A33" s="399" t="s">
        <v>710</v>
      </c>
      <c r="B33" s="630"/>
      <c r="C33" s="401">
        <v>38576189468</v>
      </c>
      <c r="D33" s="402">
        <v>104860788524</v>
      </c>
    </row>
    <row r="34" spans="1:4" ht="15.75" thickBot="1">
      <c r="A34" s="343"/>
      <c r="B34" s="630"/>
      <c r="C34" s="387"/>
      <c r="D34" s="387"/>
    </row>
    <row r="35" spans="1:4" ht="24" customHeight="1">
      <c r="A35" s="391" t="s">
        <v>771</v>
      </c>
      <c r="B35" s="630"/>
      <c r="C35" s="625" t="s">
        <v>750</v>
      </c>
      <c r="D35" s="394" t="s">
        <v>751</v>
      </c>
    </row>
    <row r="36" spans="1:4" ht="21" customHeight="1">
      <c r="A36" s="621" t="s">
        <v>366</v>
      </c>
      <c r="B36" s="630"/>
      <c r="C36" s="407">
        <v>5240712742</v>
      </c>
      <c r="D36" s="397">
        <v>5922898815</v>
      </c>
    </row>
    <row r="37" spans="1:4" ht="21" customHeight="1">
      <c r="A37" s="621" t="s">
        <v>367</v>
      </c>
      <c r="B37" s="630"/>
      <c r="C37" s="407">
        <v>602658765</v>
      </c>
      <c r="D37" s="397">
        <v>398715722</v>
      </c>
    </row>
    <row r="38" spans="1:4" ht="21" customHeight="1">
      <c r="A38" s="621" t="s">
        <v>368</v>
      </c>
      <c r="B38" s="630"/>
      <c r="C38" s="407">
        <v>11854759142.860107</v>
      </c>
      <c r="D38" s="610">
        <v>13430742961</v>
      </c>
    </row>
    <row r="39" spans="1:4" ht="21.75" customHeight="1" thickBot="1">
      <c r="A39" s="399" t="s">
        <v>710</v>
      </c>
      <c r="B39" s="630"/>
      <c r="C39" s="401">
        <v>17698130649.860107</v>
      </c>
      <c r="D39" s="402">
        <v>19752357498</v>
      </c>
    </row>
    <row r="40" spans="3:4" ht="15">
      <c r="C40" s="388"/>
      <c r="D40" s="388"/>
    </row>
    <row r="42" ht="15">
      <c r="C42" s="388"/>
    </row>
  </sheetData>
  <sheetProtection/>
  <printOptions horizontalCentered="1"/>
  <pageMargins left="0.17" right="0.22" top="0.48" bottom="0.47" header="0.5" footer="0.16"/>
  <pageSetup horizontalDpi="600" verticalDpi="600" orientation="portrait" paperSize="9" r:id="rId1"/>
  <headerFooter alignWithMargins="0">
    <oddFooter>&amp;C25</oddFooter>
  </headerFooter>
</worksheet>
</file>

<file path=xl/worksheets/sheet18.xml><?xml version="1.0" encoding="utf-8"?>
<worksheet xmlns="http://schemas.openxmlformats.org/spreadsheetml/2006/main" xmlns:r="http://schemas.openxmlformats.org/officeDocument/2006/relationships">
  <dimension ref="A1:L29321"/>
  <sheetViews>
    <sheetView zoomScalePageLayoutView="0" workbookViewId="0" topLeftCell="A106">
      <selection activeCell="A1" sqref="A1"/>
    </sheetView>
  </sheetViews>
  <sheetFormatPr defaultColWidth="9.00390625" defaultRowHeight="15.75"/>
  <cols>
    <col min="1" max="1" width="43.75390625" style="2" customWidth="1"/>
    <col min="2" max="2" width="6.875" style="2" customWidth="1"/>
    <col min="3" max="3" width="9.00390625" style="3" customWidth="1"/>
    <col min="4" max="4" width="16.625" style="4" customWidth="1"/>
    <col min="5" max="5" width="17.625" style="4" customWidth="1"/>
    <col min="6" max="6" width="2.875" style="30" customWidth="1"/>
    <col min="7" max="7" width="0" style="2" hidden="1" customWidth="1"/>
    <col min="8" max="8" width="1.4921875" style="2" hidden="1" customWidth="1"/>
    <col min="9" max="9" width="15.25390625" style="2" customWidth="1"/>
    <col min="10" max="10" width="14.50390625" style="2" customWidth="1"/>
    <col min="11" max="11" width="13.50390625" style="2" customWidth="1"/>
    <col min="12" max="12" width="15.25390625" style="2" customWidth="1"/>
    <col min="13" max="16384" width="9.00390625" style="2" customWidth="1"/>
  </cols>
  <sheetData>
    <row r="1" ht="15">
      <c r="A1" s="1" t="s">
        <v>447</v>
      </c>
    </row>
    <row r="3" ht="15">
      <c r="A3" s="1" t="s">
        <v>554</v>
      </c>
    </row>
    <row r="4" ht="15">
      <c r="A4" s="6" t="s">
        <v>527</v>
      </c>
    </row>
    <row r="5" spans="1:5" ht="15">
      <c r="A5" s="6" t="s">
        <v>555</v>
      </c>
      <c r="D5" s="31" t="s">
        <v>449</v>
      </c>
      <c r="E5" s="31" t="s">
        <v>449</v>
      </c>
    </row>
    <row r="6" spans="5:6" ht="15.75" thickBot="1">
      <c r="E6" s="32" t="s">
        <v>450</v>
      </c>
      <c r="F6" s="30">
        <v>-1</v>
      </c>
    </row>
    <row r="7" spans="1:12" s="34" customFormat="1" ht="30">
      <c r="A7" s="26" t="s">
        <v>526</v>
      </c>
      <c r="B7" s="8" t="s">
        <v>452</v>
      </c>
      <c r="C7" s="8" t="s">
        <v>453</v>
      </c>
      <c r="D7" s="10" t="s">
        <v>528</v>
      </c>
      <c r="E7" s="11" t="s">
        <v>529</v>
      </c>
      <c r="F7" s="33"/>
      <c r="I7" s="11" t="s">
        <v>446</v>
      </c>
      <c r="J7" s="11" t="s">
        <v>604</v>
      </c>
      <c r="K7" s="11" t="s">
        <v>710</v>
      </c>
      <c r="L7" s="11" t="s">
        <v>603</v>
      </c>
    </row>
    <row r="8" spans="1:12" ht="15">
      <c r="A8" s="27" t="s">
        <v>556</v>
      </c>
      <c r="B8" s="14"/>
      <c r="C8" s="15"/>
      <c r="D8" s="35"/>
      <c r="E8" s="36"/>
      <c r="I8" s="175"/>
      <c r="J8" s="175"/>
      <c r="K8" s="36"/>
      <c r="L8" s="175"/>
    </row>
    <row r="9" spans="1:12" ht="15">
      <c r="A9" s="37" t="s">
        <v>557</v>
      </c>
      <c r="B9" s="38" t="s">
        <v>531</v>
      </c>
      <c r="C9" s="13"/>
      <c r="D9" s="39">
        <f>K9+L9</f>
        <v>0</v>
      </c>
      <c r="E9" s="40">
        <v>0</v>
      </c>
      <c r="I9" s="176">
        <v>0</v>
      </c>
      <c r="J9" s="176">
        <v>0</v>
      </c>
      <c r="K9" s="40">
        <f>I9+J9</f>
        <v>0</v>
      </c>
      <c r="L9" s="176">
        <v>0</v>
      </c>
    </row>
    <row r="10" spans="1:12" ht="15">
      <c r="A10" s="37" t="s">
        <v>558</v>
      </c>
      <c r="B10" s="14"/>
      <c r="C10" s="15"/>
      <c r="D10" s="21"/>
      <c r="E10" s="22"/>
      <c r="I10" s="177"/>
      <c r="J10" s="177"/>
      <c r="K10" s="22"/>
      <c r="L10" s="177"/>
    </row>
    <row r="11" spans="1:12" ht="15">
      <c r="A11" s="16" t="s">
        <v>559</v>
      </c>
      <c r="B11" s="41" t="s">
        <v>533</v>
      </c>
      <c r="C11" s="15"/>
      <c r="D11" s="21">
        <f aca="true" t="shared" si="0" ref="D11:D25">K11+L11</f>
        <v>0</v>
      </c>
      <c r="E11" s="23">
        <v>0</v>
      </c>
      <c r="G11" s="2" t="s">
        <v>410</v>
      </c>
      <c r="H11" s="2" t="s">
        <v>411</v>
      </c>
      <c r="I11" s="23">
        <v>0</v>
      </c>
      <c r="J11" s="23">
        <v>0</v>
      </c>
      <c r="K11" s="22">
        <f aca="true" t="shared" si="1" ref="K11:K25">I11+J11</f>
        <v>0</v>
      </c>
      <c r="L11" s="23">
        <v>0</v>
      </c>
    </row>
    <row r="12" spans="1:12" ht="15">
      <c r="A12" s="16" t="s">
        <v>560</v>
      </c>
      <c r="B12" s="41" t="s">
        <v>561</v>
      </c>
      <c r="C12" s="15"/>
      <c r="D12" s="21">
        <f t="shared" si="0"/>
        <v>0</v>
      </c>
      <c r="E12" s="23">
        <v>0</v>
      </c>
      <c r="G12" s="173" t="s">
        <v>413</v>
      </c>
      <c r="H12" s="2" t="s">
        <v>412</v>
      </c>
      <c r="I12" s="23">
        <v>0</v>
      </c>
      <c r="J12" s="23">
        <v>0</v>
      </c>
      <c r="K12" s="22">
        <f t="shared" si="1"/>
        <v>0</v>
      </c>
      <c r="L12" s="23">
        <v>0</v>
      </c>
    </row>
    <row r="13" spans="1:12" ht="15">
      <c r="A13" s="16" t="s">
        <v>562</v>
      </c>
      <c r="B13" s="41" t="s">
        <v>563</v>
      </c>
      <c r="C13" s="15"/>
      <c r="D13" s="21">
        <f t="shared" si="0"/>
        <v>0</v>
      </c>
      <c r="E13" s="23">
        <v>0</v>
      </c>
      <c r="G13" s="85" t="s">
        <v>699</v>
      </c>
      <c r="I13" s="23">
        <v>0</v>
      </c>
      <c r="J13" s="23">
        <v>0</v>
      </c>
      <c r="K13" s="22">
        <f t="shared" si="1"/>
        <v>0</v>
      </c>
      <c r="L13" s="23">
        <v>0</v>
      </c>
    </row>
    <row r="14" spans="1:12" ht="15">
      <c r="A14" s="16" t="s">
        <v>564</v>
      </c>
      <c r="B14" s="41" t="s">
        <v>565</v>
      </c>
      <c r="C14" s="15"/>
      <c r="D14" s="21">
        <f t="shared" si="0"/>
        <v>0</v>
      </c>
      <c r="E14" s="23">
        <v>0</v>
      </c>
      <c r="G14" s="2" t="s">
        <v>700</v>
      </c>
      <c r="H14" s="2" t="s">
        <v>701</v>
      </c>
      <c r="I14" s="23">
        <v>0</v>
      </c>
      <c r="J14" s="23">
        <v>0</v>
      </c>
      <c r="K14" s="22">
        <f t="shared" si="1"/>
        <v>0</v>
      </c>
      <c r="L14" s="23">
        <v>0</v>
      </c>
    </row>
    <row r="15" spans="1:12" ht="15">
      <c r="A15" s="16" t="s">
        <v>566</v>
      </c>
      <c r="B15" s="41" t="s">
        <v>567</v>
      </c>
      <c r="C15" s="15"/>
      <c r="D15" s="21" t="e">
        <f t="shared" si="0"/>
        <v>#REF!</v>
      </c>
      <c r="E15" s="22" t="e">
        <f>#REF!</f>
        <v>#REF!</v>
      </c>
      <c r="G15" s="2" t="s">
        <v>414</v>
      </c>
      <c r="H15" s="2" t="s">
        <v>415</v>
      </c>
      <c r="I15" s="177" t="e">
        <f>#REF!</f>
        <v>#REF!</v>
      </c>
      <c r="J15" s="177" t="e">
        <f>#REF!</f>
        <v>#REF!</v>
      </c>
      <c r="K15" s="22" t="e">
        <f t="shared" si="1"/>
        <v>#REF!</v>
      </c>
      <c r="L15" s="177" t="e">
        <f>#REF!</f>
        <v>#REF!</v>
      </c>
    </row>
    <row r="16" spans="1:12" ht="30">
      <c r="A16" s="37" t="s">
        <v>568</v>
      </c>
      <c r="B16" s="38" t="s">
        <v>569</v>
      </c>
      <c r="C16" s="13"/>
      <c r="D16" s="39" t="e">
        <f t="shared" si="0"/>
        <v>#REF!</v>
      </c>
      <c r="E16" s="40" t="e">
        <f>SUM(E9:E15)</f>
        <v>#REF!</v>
      </c>
      <c r="I16" s="176" t="e">
        <f>SUM(I9:I15)</f>
        <v>#REF!</v>
      </c>
      <c r="J16" s="176" t="e">
        <f>SUM(J9:J15)</f>
        <v>#REF!</v>
      </c>
      <c r="K16" s="40" t="e">
        <f t="shared" si="1"/>
        <v>#REF!</v>
      </c>
      <c r="L16" s="176" t="e">
        <f>SUM(L9:L15)</f>
        <v>#REF!</v>
      </c>
    </row>
    <row r="17" spans="1:12" ht="15">
      <c r="A17" s="16" t="s">
        <v>570</v>
      </c>
      <c r="B17" s="41" t="s">
        <v>571</v>
      </c>
      <c r="C17" s="15"/>
      <c r="D17" s="42">
        <f t="shared" si="0"/>
        <v>0</v>
      </c>
      <c r="E17" s="23">
        <v>0</v>
      </c>
      <c r="G17" s="173" t="s">
        <v>444</v>
      </c>
      <c r="H17" s="2" t="s">
        <v>440</v>
      </c>
      <c r="I17" s="23">
        <v>0</v>
      </c>
      <c r="J17" s="23">
        <v>0</v>
      </c>
      <c r="K17" s="22">
        <f t="shared" si="1"/>
        <v>0</v>
      </c>
      <c r="L17" s="23">
        <v>0</v>
      </c>
    </row>
    <row r="18" spans="1:12" ht="15">
      <c r="A18" s="16" t="s">
        <v>572</v>
      </c>
      <c r="B18" s="14">
        <v>10</v>
      </c>
      <c r="C18" s="15"/>
      <c r="D18" s="42">
        <f t="shared" si="0"/>
        <v>0</v>
      </c>
      <c r="E18" s="23">
        <v>0</v>
      </c>
      <c r="G18" s="2" t="s">
        <v>416</v>
      </c>
      <c r="H18" s="2" t="s">
        <v>440</v>
      </c>
      <c r="I18" s="23">
        <v>0</v>
      </c>
      <c r="J18" s="23">
        <v>0</v>
      </c>
      <c r="K18" s="22">
        <f t="shared" si="1"/>
        <v>0</v>
      </c>
      <c r="L18" s="23">
        <v>0</v>
      </c>
    </row>
    <row r="19" spans="1:12" ht="30">
      <c r="A19" s="16" t="s">
        <v>573</v>
      </c>
      <c r="B19" s="14">
        <v>11</v>
      </c>
      <c r="C19" s="15"/>
      <c r="D19" s="42">
        <f t="shared" si="0"/>
        <v>0</v>
      </c>
      <c r="E19" s="23">
        <v>0</v>
      </c>
      <c r="G19" s="173" t="s">
        <v>445</v>
      </c>
      <c r="H19" s="2" t="s">
        <v>702</v>
      </c>
      <c r="I19" s="23">
        <v>0</v>
      </c>
      <c r="J19" s="23">
        <v>0</v>
      </c>
      <c r="K19" s="22">
        <f t="shared" si="1"/>
        <v>0</v>
      </c>
      <c r="L19" s="23">
        <v>0</v>
      </c>
    </row>
    <row r="20" spans="1:12" ht="15">
      <c r="A20" s="16" t="s">
        <v>574</v>
      </c>
      <c r="B20" s="14">
        <v>12</v>
      </c>
      <c r="C20" s="15"/>
      <c r="D20" s="42">
        <f t="shared" si="0"/>
        <v>0</v>
      </c>
      <c r="E20" s="23">
        <v>0</v>
      </c>
      <c r="G20" s="2" t="s">
        <v>417</v>
      </c>
      <c r="H20" s="2" t="s">
        <v>440</v>
      </c>
      <c r="I20" s="23">
        <v>0</v>
      </c>
      <c r="J20" s="23">
        <v>0</v>
      </c>
      <c r="K20" s="22">
        <f t="shared" si="1"/>
        <v>0</v>
      </c>
      <c r="L20" s="23">
        <v>0</v>
      </c>
    </row>
    <row r="21" spans="1:12" ht="15">
      <c r="A21" s="16" t="s">
        <v>575</v>
      </c>
      <c r="B21" s="14">
        <v>13</v>
      </c>
      <c r="C21" s="15"/>
      <c r="D21" s="174">
        <f t="shared" si="0"/>
        <v>0</v>
      </c>
      <c r="E21" s="23">
        <v>0</v>
      </c>
      <c r="G21" s="2" t="s">
        <v>418</v>
      </c>
      <c r="H21" s="2" t="s">
        <v>441</v>
      </c>
      <c r="I21" s="23">
        <v>0</v>
      </c>
      <c r="J21" s="23">
        <v>0</v>
      </c>
      <c r="K21" s="22">
        <f t="shared" si="1"/>
        <v>0</v>
      </c>
      <c r="L21" s="23">
        <v>0</v>
      </c>
    </row>
    <row r="22" spans="1:12" ht="15">
      <c r="A22" s="16" t="s">
        <v>576</v>
      </c>
      <c r="B22" s="14">
        <v>14</v>
      </c>
      <c r="C22" s="15"/>
      <c r="D22" s="174">
        <f t="shared" si="0"/>
        <v>0</v>
      </c>
      <c r="E22" s="23">
        <v>0</v>
      </c>
      <c r="G22" s="2" t="s">
        <v>419</v>
      </c>
      <c r="H22" s="2" t="s">
        <v>441</v>
      </c>
      <c r="I22" s="23">
        <v>0</v>
      </c>
      <c r="J22" s="23">
        <v>0</v>
      </c>
      <c r="K22" s="22">
        <f t="shared" si="1"/>
        <v>0</v>
      </c>
      <c r="L22" s="23">
        <v>0</v>
      </c>
    </row>
    <row r="23" spans="1:12" ht="15">
      <c r="A23" s="16" t="s">
        <v>577</v>
      </c>
      <c r="B23" s="14">
        <v>15</v>
      </c>
      <c r="C23" s="15"/>
      <c r="D23" s="42">
        <f t="shared" si="0"/>
        <v>0</v>
      </c>
      <c r="E23" s="23">
        <v>0</v>
      </c>
      <c r="H23" s="2" t="s">
        <v>442</v>
      </c>
      <c r="I23" s="23">
        <v>0</v>
      </c>
      <c r="J23" s="23">
        <v>0</v>
      </c>
      <c r="K23" s="22">
        <f t="shared" si="1"/>
        <v>0</v>
      </c>
      <c r="L23" s="23">
        <v>0</v>
      </c>
    </row>
    <row r="24" spans="1:12" ht="15">
      <c r="A24" s="16" t="s">
        <v>578</v>
      </c>
      <c r="B24" s="14">
        <v>16</v>
      </c>
      <c r="C24" s="15"/>
      <c r="D24" s="42">
        <f t="shared" si="0"/>
        <v>0</v>
      </c>
      <c r="E24" s="23">
        <v>0</v>
      </c>
      <c r="H24" s="2" t="s">
        <v>443</v>
      </c>
      <c r="I24" s="23">
        <v>0</v>
      </c>
      <c r="J24" s="23">
        <v>0</v>
      </c>
      <c r="K24" s="22">
        <f t="shared" si="1"/>
        <v>0</v>
      </c>
      <c r="L24" s="23">
        <v>0</v>
      </c>
    </row>
    <row r="25" spans="1:12" ht="15">
      <c r="A25" s="37" t="s">
        <v>579</v>
      </c>
      <c r="B25" s="13">
        <v>20</v>
      </c>
      <c r="C25" s="13"/>
      <c r="D25" s="39">
        <f t="shared" si="0"/>
        <v>0</v>
      </c>
      <c r="E25" s="40">
        <v>0</v>
      </c>
      <c r="G25" s="2" t="s">
        <v>420</v>
      </c>
      <c r="I25" s="176">
        <v>0</v>
      </c>
      <c r="J25" s="176">
        <v>0</v>
      </c>
      <c r="K25" s="40">
        <f t="shared" si="1"/>
        <v>0</v>
      </c>
      <c r="L25" s="176">
        <v>0</v>
      </c>
    </row>
    <row r="26" spans="1:12" ht="15">
      <c r="A26" s="27"/>
      <c r="B26" s="14"/>
      <c r="C26" s="15"/>
      <c r="D26" s="21"/>
      <c r="E26" s="22"/>
      <c r="I26" s="177"/>
      <c r="J26" s="177"/>
      <c r="K26" s="22"/>
      <c r="L26" s="177"/>
    </row>
    <row r="27" spans="1:12" ht="15">
      <c r="A27" s="27" t="s">
        <v>580</v>
      </c>
      <c r="B27" s="14"/>
      <c r="C27" s="15"/>
      <c r="D27" s="21"/>
      <c r="E27" s="22"/>
      <c r="I27" s="177"/>
      <c r="J27" s="177"/>
      <c r="K27" s="22"/>
      <c r="L27" s="177"/>
    </row>
    <row r="28" spans="1:12" ht="30">
      <c r="A28" s="43" t="s">
        <v>581</v>
      </c>
      <c r="B28" s="14">
        <v>21</v>
      </c>
      <c r="C28" s="15"/>
      <c r="D28" s="21">
        <f aca="true" t="shared" si="2" ref="D28:D35">K28+L28</f>
        <v>0</v>
      </c>
      <c r="E28" s="23">
        <v>0</v>
      </c>
      <c r="G28" s="2" t="s">
        <v>421</v>
      </c>
      <c r="I28" s="23">
        <v>0</v>
      </c>
      <c r="J28" s="23">
        <v>0</v>
      </c>
      <c r="K28" s="22">
        <f aca="true" t="shared" si="3" ref="K28:K35">I28+J28</f>
        <v>0</v>
      </c>
      <c r="L28" s="23">
        <v>0</v>
      </c>
    </row>
    <row r="29" spans="1:12" ht="30">
      <c r="A29" s="43" t="s">
        <v>582</v>
      </c>
      <c r="B29" s="14">
        <v>22</v>
      </c>
      <c r="C29" s="15"/>
      <c r="D29" s="21">
        <f t="shared" si="2"/>
        <v>0</v>
      </c>
      <c r="E29" s="23">
        <v>0</v>
      </c>
      <c r="G29" s="2" t="s">
        <v>422</v>
      </c>
      <c r="I29" s="23">
        <v>0</v>
      </c>
      <c r="J29" s="23">
        <v>0</v>
      </c>
      <c r="K29" s="22">
        <f t="shared" si="3"/>
        <v>0</v>
      </c>
      <c r="L29" s="23">
        <v>0</v>
      </c>
    </row>
    <row r="30" spans="1:12" ht="15.75" customHeight="1">
      <c r="A30" s="43" t="s">
        <v>583</v>
      </c>
      <c r="B30" s="14">
        <v>23</v>
      </c>
      <c r="C30" s="15"/>
      <c r="D30" s="21">
        <f t="shared" si="2"/>
        <v>0</v>
      </c>
      <c r="E30" s="23">
        <v>0</v>
      </c>
      <c r="G30" s="2" t="s">
        <v>423</v>
      </c>
      <c r="I30" s="23">
        <v>0</v>
      </c>
      <c r="J30" s="23">
        <v>0</v>
      </c>
      <c r="K30" s="22">
        <f t="shared" si="3"/>
        <v>0</v>
      </c>
      <c r="L30" s="23">
        <v>0</v>
      </c>
    </row>
    <row r="31" spans="1:12" ht="30">
      <c r="A31" s="43" t="s">
        <v>584</v>
      </c>
      <c r="B31" s="14">
        <v>24</v>
      </c>
      <c r="C31" s="15"/>
      <c r="D31" s="21">
        <f t="shared" si="2"/>
        <v>0</v>
      </c>
      <c r="E31" s="23">
        <v>0</v>
      </c>
      <c r="G31" s="2" t="s">
        <v>424</v>
      </c>
      <c r="I31" s="23">
        <v>0</v>
      </c>
      <c r="J31" s="23">
        <v>0</v>
      </c>
      <c r="K31" s="22">
        <f t="shared" si="3"/>
        <v>0</v>
      </c>
      <c r="L31" s="23">
        <v>0</v>
      </c>
    </row>
    <row r="32" spans="1:12" ht="15">
      <c r="A32" s="43" t="s">
        <v>585</v>
      </c>
      <c r="B32" s="14">
        <v>25</v>
      </c>
      <c r="C32" s="15"/>
      <c r="D32" s="21">
        <f t="shared" si="2"/>
        <v>0</v>
      </c>
      <c r="E32" s="23">
        <v>0</v>
      </c>
      <c r="G32" s="2" t="s">
        <v>425</v>
      </c>
      <c r="I32" s="23">
        <v>0</v>
      </c>
      <c r="J32" s="23">
        <v>0</v>
      </c>
      <c r="K32" s="22">
        <f t="shared" si="3"/>
        <v>0</v>
      </c>
      <c r="L32" s="23">
        <v>0</v>
      </c>
    </row>
    <row r="33" spans="1:12" ht="15">
      <c r="A33" s="43" t="s">
        <v>586</v>
      </c>
      <c r="B33" s="14">
        <v>26</v>
      </c>
      <c r="C33" s="15"/>
      <c r="D33" s="21">
        <f t="shared" si="2"/>
        <v>0</v>
      </c>
      <c r="E33" s="23">
        <v>0</v>
      </c>
      <c r="G33" s="2" t="s">
        <v>426</v>
      </c>
      <c r="I33" s="23">
        <v>0</v>
      </c>
      <c r="J33" s="23">
        <v>0</v>
      </c>
      <c r="K33" s="22">
        <f t="shared" si="3"/>
        <v>0</v>
      </c>
      <c r="L33" s="23">
        <v>0</v>
      </c>
    </row>
    <row r="34" spans="1:12" ht="15">
      <c r="A34" s="43" t="s">
        <v>587</v>
      </c>
      <c r="B34" s="14">
        <v>27</v>
      </c>
      <c r="C34" s="15"/>
      <c r="D34" s="21">
        <f t="shared" si="2"/>
        <v>0</v>
      </c>
      <c r="E34" s="23">
        <v>0</v>
      </c>
      <c r="G34" s="2" t="s">
        <v>427</v>
      </c>
      <c r="I34" s="23">
        <v>0</v>
      </c>
      <c r="J34" s="23">
        <v>0</v>
      </c>
      <c r="K34" s="22">
        <f t="shared" si="3"/>
        <v>0</v>
      </c>
      <c r="L34" s="23">
        <v>0</v>
      </c>
    </row>
    <row r="35" spans="1:12" ht="15">
      <c r="A35" s="37" t="s">
        <v>588</v>
      </c>
      <c r="B35" s="13">
        <v>30</v>
      </c>
      <c r="C35" s="13"/>
      <c r="D35" s="39">
        <f t="shared" si="2"/>
        <v>0</v>
      </c>
      <c r="E35" s="40">
        <v>0</v>
      </c>
      <c r="G35" s="2" t="s">
        <v>428</v>
      </c>
      <c r="I35" s="176">
        <v>0</v>
      </c>
      <c r="J35" s="176">
        <v>0</v>
      </c>
      <c r="K35" s="40">
        <f t="shared" si="3"/>
        <v>0</v>
      </c>
      <c r="L35" s="176">
        <v>0</v>
      </c>
    </row>
    <row r="36" spans="1:12" ht="12.75" customHeight="1">
      <c r="A36" s="37"/>
      <c r="B36" s="12"/>
      <c r="C36" s="13"/>
      <c r="D36" s="39"/>
      <c r="E36" s="40"/>
      <c r="I36" s="176"/>
      <c r="J36" s="176"/>
      <c r="K36" s="40"/>
      <c r="L36" s="176"/>
    </row>
    <row r="37" spans="1:12" ht="15">
      <c r="A37" s="27" t="s">
        <v>589</v>
      </c>
      <c r="B37" s="12"/>
      <c r="C37" s="13"/>
      <c r="D37" s="44"/>
      <c r="E37" s="45"/>
      <c r="I37" s="178"/>
      <c r="J37" s="178"/>
      <c r="K37" s="45"/>
      <c r="L37" s="178"/>
    </row>
    <row r="38" spans="1:12" ht="30">
      <c r="A38" s="43" t="s">
        <v>590</v>
      </c>
      <c r="B38" s="14">
        <v>31</v>
      </c>
      <c r="C38" s="15"/>
      <c r="D38" s="21">
        <f aca="true" t="shared" si="4" ref="D38:D44">K38+L38</f>
        <v>0</v>
      </c>
      <c r="E38" s="23">
        <v>0</v>
      </c>
      <c r="G38" s="2" t="s">
        <v>429</v>
      </c>
      <c r="I38" s="23">
        <v>0</v>
      </c>
      <c r="J38" s="23">
        <v>0</v>
      </c>
      <c r="K38" s="22">
        <f aca="true" t="shared" si="5" ref="K38:K44">I38+J38</f>
        <v>0</v>
      </c>
      <c r="L38" s="23">
        <v>0</v>
      </c>
    </row>
    <row r="39" spans="1:12" ht="30">
      <c r="A39" s="43" t="s">
        <v>591</v>
      </c>
      <c r="B39" s="14">
        <v>32</v>
      </c>
      <c r="C39" s="15"/>
      <c r="D39" s="21">
        <f t="shared" si="4"/>
        <v>0</v>
      </c>
      <c r="E39" s="23">
        <v>0</v>
      </c>
      <c r="G39" s="2" t="s">
        <v>430</v>
      </c>
      <c r="I39" s="23">
        <v>0</v>
      </c>
      <c r="J39" s="23">
        <v>0</v>
      </c>
      <c r="K39" s="22">
        <f t="shared" si="5"/>
        <v>0</v>
      </c>
      <c r="L39" s="23">
        <v>0</v>
      </c>
    </row>
    <row r="40" spans="1:12" ht="15">
      <c r="A40" s="43" t="s">
        <v>592</v>
      </c>
      <c r="B40" s="14">
        <v>33</v>
      </c>
      <c r="C40" s="15"/>
      <c r="D40" s="21">
        <f t="shared" si="4"/>
        <v>0</v>
      </c>
      <c r="E40" s="23">
        <v>0</v>
      </c>
      <c r="G40" s="2" t="s">
        <v>431</v>
      </c>
      <c r="I40" s="23">
        <v>0</v>
      </c>
      <c r="J40" s="23">
        <v>0</v>
      </c>
      <c r="K40" s="22">
        <f t="shared" si="5"/>
        <v>0</v>
      </c>
      <c r="L40" s="23">
        <v>0</v>
      </c>
    </row>
    <row r="41" spans="1:12" ht="15">
      <c r="A41" s="43" t="s">
        <v>593</v>
      </c>
      <c r="B41" s="14">
        <v>34</v>
      </c>
      <c r="C41" s="15"/>
      <c r="D41" s="21">
        <f t="shared" si="4"/>
        <v>0</v>
      </c>
      <c r="E41" s="23">
        <v>0</v>
      </c>
      <c r="G41" s="2" t="s">
        <v>432</v>
      </c>
      <c r="I41" s="23">
        <v>0</v>
      </c>
      <c r="J41" s="23">
        <v>0</v>
      </c>
      <c r="K41" s="22">
        <f t="shared" si="5"/>
        <v>0</v>
      </c>
      <c r="L41" s="23">
        <v>0</v>
      </c>
    </row>
    <row r="42" spans="1:12" ht="15">
      <c r="A42" s="43" t="s">
        <v>594</v>
      </c>
      <c r="B42" s="14">
        <v>35</v>
      </c>
      <c r="C42" s="15"/>
      <c r="D42" s="21">
        <f t="shared" si="4"/>
        <v>0</v>
      </c>
      <c r="E42" s="23">
        <v>0</v>
      </c>
      <c r="G42" s="2" t="s">
        <v>433</v>
      </c>
      <c r="I42" s="23">
        <v>0</v>
      </c>
      <c r="J42" s="23">
        <v>0</v>
      </c>
      <c r="K42" s="22">
        <f t="shared" si="5"/>
        <v>0</v>
      </c>
      <c r="L42" s="23">
        <v>0</v>
      </c>
    </row>
    <row r="43" spans="1:12" ht="15">
      <c r="A43" s="43" t="s">
        <v>595</v>
      </c>
      <c r="B43" s="14">
        <v>36</v>
      </c>
      <c r="C43" s="15"/>
      <c r="D43" s="21">
        <f t="shared" si="4"/>
        <v>0</v>
      </c>
      <c r="E43" s="23">
        <v>0</v>
      </c>
      <c r="G43" s="2" t="s">
        <v>434</v>
      </c>
      <c r="I43" s="23">
        <v>0</v>
      </c>
      <c r="J43" s="23">
        <v>0</v>
      </c>
      <c r="K43" s="22">
        <f t="shared" si="5"/>
        <v>0</v>
      </c>
      <c r="L43" s="23">
        <v>0</v>
      </c>
    </row>
    <row r="44" spans="1:12" ht="15">
      <c r="A44" s="37" t="s">
        <v>596</v>
      </c>
      <c r="B44" s="13">
        <v>40</v>
      </c>
      <c r="C44" s="13"/>
      <c r="D44" s="39">
        <f t="shared" si="4"/>
        <v>0</v>
      </c>
      <c r="E44" s="40">
        <v>0</v>
      </c>
      <c r="G44" s="2" t="s">
        <v>435</v>
      </c>
      <c r="I44" s="176">
        <v>0</v>
      </c>
      <c r="J44" s="176">
        <v>0</v>
      </c>
      <c r="K44" s="40">
        <f t="shared" si="5"/>
        <v>0</v>
      </c>
      <c r="L44" s="176">
        <v>0</v>
      </c>
    </row>
    <row r="45" spans="1:12" ht="15">
      <c r="A45" s="37"/>
      <c r="B45" s="13"/>
      <c r="C45" s="13"/>
      <c r="D45" s="39"/>
      <c r="E45" s="40"/>
      <c r="I45" s="176"/>
      <c r="J45" s="176"/>
      <c r="K45" s="40"/>
      <c r="L45" s="176"/>
    </row>
    <row r="46" spans="1:12" ht="15">
      <c r="A46" s="27" t="s">
        <v>597</v>
      </c>
      <c r="B46" s="13">
        <v>50</v>
      </c>
      <c r="C46" s="13"/>
      <c r="D46" s="44">
        <f>K46+L46</f>
        <v>0</v>
      </c>
      <c r="E46" s="45">
        <v>0</v>
      </c>
      <c r="G46" s="2" t="s">
        <v>436</v>
      </c>
      <c r="I46" s="178">
        <v>0</v>
      </c>
      <c r="J46" s="178">
        <v>0</v>
      </c>
      <c r="K46" s="45">
        <f>I46+J46</f>
        <v>0</v>
      </c>
      <c r="L46" s="178">
        <v>0</v>
      </c>
    </row>
    <row r="47" spans="1:12" ht="15">
      <c r="A47" s="27" t="s">
        <v>598</v>
      </c>
      <c r="B47" s="13">
        <v>60</v>
      </c>
      <c r="C47" s="13"/>
      <c r="D47" s="46">
        <f>K47+L47</f>
        <v>0</v>
      </c>
      <c r="E47" s="47">
        <v>0</v>
      </c>
      <c r="G47" s="2" t="s">
        <v>437</v>
      </c>
      <c r="I47" s="47">
        <v>0</v>
      </c>
      <c r="J47" s="47">
        <v>0</v>
      </c>
      <c r="K47" s="45">
        <f>I47+J47</f>
        <v>0</v>
      </c>
      <c r="L47" s="47">
        <v>0</v>
      </c>
    </row>
    <row r="48" spans="1:12" ht="15.75" customHeight="1">
      <c r="A48" s="43" t="s">
        <v>599</v>
      </c>
      <c r="B48" s="14">
        <v>61</v>
      </c>
      <c r="C48" s="15"/>
      <c r="D48" s="21">
        <f>K48+L48</f>
        <v>0</v>
      </c>
      <c r="E48" s="23">
        <v>0</v>
      </c>
      <c r="G48" s="2" t="s">
        <v>438</v>
      </c>
      <c r="I48" s="23">
        <v>0</v>
      </c>
      <c r="J48" s="23">
        <v>0</v>
      </c>
      <c r="K48" s="22">
        <f>I48+J48</f>
        <v>0</v>
      </c>
      <c r="L48" s="23">
        <v>0</v>
      </c>
    </row>
    <row r="49" spans="1:12" ht="15.75" thickBot="1">
      <c r="A49" s="29" t="s">
        <v>600</v>
      </c>
      <c r="B49" s="17">
        <v>70</v>
      </c>
      <c r="C49" s="48"/>
      <c r="D49" s="49">
        <f>K49+L49</f>
        <v>0</v>
      </c>
      <c r="E49" s="50">
        <v>0</v>
      </c>
      <c r="G49" s="2" t="s">
        <v>439</v>
      </c>
      <c r="I49" s="179">
        <v>0</v>
      </c>
      <c r="J49" s="179">
        <v>0</v>
      </c>
      <c r="K49" s="50">
        <f>I49+J49</f>
        <v>0</v>
      </c>
      <c r="L49" s="179">
        <v>0</v>
      </c>
    </row>
    <row r="50" spans="1:5" ht="15">
      <c r="A50" s="51"/>
      <c r="B50" s="52"/>
      <c r="C50" s="53"/>
      <c r="D50" s="54"/>
      <c r="E50" s="54"/>
    </row>
    <row r="51" spans="1:5" ht="15">
      <c r="A51" s="5" t="s">
        <v>521</v>
      </c>
      <c r="C51" s="53"/>
      <c r="D51" s="54"/>
      <c r="E51" s="54"/>
    </row>
    <row r="52" spans="1:5" ht="15">
      <c r="A52" s="5"/>
      <c r="C52" s="53"/>
      <c r="D52" s="54"/>
      <c r="E52" s="54"/>
    </row>
    <row r="53" spans="1:5" ht="15">
      <c r="A53" s="5"/>
      <c r="C53" s="53"/>
      <c r="D53" s="54"/>
      <c r="E53" s="54"/>
    </row>
    <row r="54" spans="1:5" ht="15">
      <c r="A54" s="5"/>
      <c r="C54" s="53"/>
      <c r="D54" s="54"/>
      <c r="E54" s="54"/>
    </row>
    <row r="55" spans="1:5" ht="15">
      <c r="A55" s="5"/>
      <c r="C55" s="53"/>
      <c r="D55" s="54"/>
      <c r="E55" s="54"/>
    </row>
    <row r="56" spans="1:5" ht="15">
      <c r="A56" s="5"/>
      <c r="C56" s="53"/>
      <c r="D56" s="54"/>
      <c r="E56" s="54"/>
    </row>
    <row r="57" spans="1:5" ht="15">
      <c r="A57" s="18" t="s">
        <v>522</v>
      </c>
      <c r="B57" s="18" t="s">
        <v>523</v>
      </c>
      <c r="C57" s="53"/>
      <c r="D57" s="54"/>
      <c r="E57" s="55" t="s">
        <v>524</v>
      </c>
    </row>
    <row r="58" spans="1:5" ht="15">
      <c r="A58" s="19" t="s">
        <v>525</v>
      </c>
      <c r="B58" s="19" t="s">
        <v>525</v>
      </c>
      <c r="C58" s="53"/>
      <c r="D58" s="54"/>
      <c r="E58" s="55" t="s">
        <v>525</v>
      </c>
    </row>
    <row r="64" spans="1:4" ht="15.75" thickBot="1">
      <c r="A64" s="56"/>
      <c r="D64" s="7" t="s">
        <v>450</v>
      </c>
    </row>
    <row r="65" spans="1:4" ht="30">
      <c r="A65" s="58" t="s">
        <v>603</v>
      </c>
      <c r="B65" s="59" t="s">
        <v>452</v>
      </c>
      <c r="C65" s="59" t="s">
        <v>453</v>
      </c>
      <c r="D65" s="9" t="s">
        <v>528</v>
      </c>
    </row>
    <row r="66" spans="1:4" ht="15">
      <c r="A66" s="60" t="s">
        <v>559</v>
      </c>
      <c r="B66" s="61" t="s">
        <v>533</v>
      </c>
      <c r="C66" s="62"/>
      <c r="D66" s="63"/>
    </row>
    <row r="67" spans="1:4" ht="15">
      <c r="A67" s="60" t="s">
        <v>564</v>
      </c>
      <c r="B67" s="61" t="s">
        <v>565</v>
      </c>
      <c r="C67" s="64"/>
      <c r="D67" s="63"/>
    </row>
    <row r="68" spans="1:4" ht="15">
      <c r="A68" s="60" t="s">
        <v>575</v>
      </c>
      <c r="B68" s="65">
        <v>13</v>
      </c>
      <c r="C68" s="64"/>
      <c r="D68" s="63"/>
    </row>
    <row r="69" spans="1:4" ht="15">
      <c r="A69" s="66"/>
      <c r="B69" s="65"/>
      <c r="C69" s="64"/>
      <c r="D69" s="20"/>
    </row>
    <row r="70" spans="1:4" ht="15">
      <c r="A70" s="66" t="s">
        <v>580</v>
      </c>
      <c r="B70" s="65"/>
      <c r="C70" s="64"/>
      <c r="D70" s="20"/>
    </row>
    <row r="71" spans="1:4" ht="30">
      <c r="A71" s="67" t="s">
        <v>581</v>
      </c>
      <c r="B71" s="65">
        <v>21</v>
      </c>
      <c r="C71" s="64"/>
      <c r="D71" s="63"/>
    </row>
    <row r="72" spans="1:4" ht="30">
      <c r="A72" s="67" t="s">
        <v>582</v>
      </c>
      <c r="B72" s="65">
        <v>22</v>
      </c>
      <c r="C72" s="64"/>
      <c r="D72" s="63"/>
    </row>
    <row r="73" spans="1:4" ht="30">
      <c r="A73" s="67" t="s">
        <v>583</v>
      </c>
      <c r="B73" s="65">
        <v>23</v>
      </c>
      <c r="C73" s="64"/>
      <c r="D73" s="63"/>
    </row>
    <row r="74" spans="1:4" ht="30">
      <c r="A74" s="67" t="s">
        <v>584</v>
      </c>
      <c r="B74" s="65">
        <v>24</v>
      </c>
      <c r="C74" s="64"/>
      <c r="D74" s="63"/>
    </row>
    <row r="75" spans="1:4" ht="15">
      <c r="A75" s="67" t="s">
        <v>585</v>
      </c>
      <c r="B75" s="65">
        <v>25</v>
      </c>
      <c r="C75" s="64"/>
      <c r="D75" s="63"/>
    </row>
    <row r="76" spans="1:4" ht="15">
      <c r="A76" s="67" t="s">
        <v>586</v>
      </c>
      <c r="B76" s="65">
        <v>26</v>
      </c>
      <c r="C76" s="64"/>
      <c r="D76" s="63"/>
    </row>
    <row r="77" spans="1:4" ht="15">
      <c r="A77" s="67" t="s">
        <v>587</v>
      </c>
      <c r="B77" s="65">
        <v>27</v>
      </c>
      <c r="C77" s="64"/>
      <c r="D77" s="63"/>
    </row>
    <row r="78" spans="1:4" ht="15">
      <c r="A78" s="68" t="s">
        <v>588</v>
      </c>
      <c r="B78" s="69">
        <v>30</v>
      </c>
      <c r="C78" s="69"/>
      <c r="D78" s="70">
        <v>0</v>
      </c>
    </row>
    <row r="79" spans="1:4" ht="15">
      <c r="A79" s="68"/>
      <c r="B79" s="71"/>
      <c r="C79" s="69"/>
      <c r="D79" s="70"/>
    </row>
    <row r="80" spans="1:4" ht="15">
      <c r="A80" s="66" t="s">
        <v>589</v>
      </c>
      <c r="B80" s="71"/>
      <c r="C80" s="69"/>
      <c r="D80" s="72"/>
    </row>
    <row r="81" spans="1:4" ht="30">
      <c r="A81" s="67" t="s">
        <v>590</v>
      </c>
      <c r="B81" s="65">
        <v>31</v>
      </c>
      <c r="C81" s="64"/>
      <c r="D81" s="63"/>
    </row>
    <row r="82" spans="1:4" ht="30">
      <c r="A82" s="67" t="s">
        <v>591</v>
      </c>
      <c r="B82" s="65">
        <v>32</v>
      </c>
      <c r="C82" s="64"/>
      <c r="D82" s="63"/>
    </row>
    <row r="83" spans="1:4" ht="15">
      <c r="A83" s="67" t="s">
        <v>592</v>
      </c>
      <c r="B83" s="65">
        <v>33</v>
      </c>
      <c r="C83" s="64"/>
      <c r="D83" s="63"/>
    </row>
    <row r="84" spans="1:4" ht="15">
      <c r="A84" s="67" t="s">
        <v>593</v>
      </c>
      <c r="B84" s="65">
        <v>34</v>
      </c>
      <c r="C84" s="64"/>
      <c r="D84" s="63"/>
    </row>
    <row r="85" spans="1:4" ht="15">
      <c r="A85" s="67" t="s">
        <v>594</v>
      </c>
      <c r="B85" s="65">
        <v>35</v>
      </c>
      <c r="C85" s="64"/>
      <c r="D85" s="63"/>
    </row>
    <row r="86" spans="1:4" ht="15">
      <c r="A86" s="67" t="s">
        <v>595</v>
      </c>
      <c r="B86" s="65">
        <v>36</v>
      </c>
      <c r="C86" s="64"/>
      <c r="D86" s="63"/>
    </row>
    <row r="87" spans="1:4" ht="15">
      <c r="A87" s="68" t="s">
        <v>596</v>
      </c>
      <c r="B87" s="69">
        <v>40</v>
      </c>
      <c r="C87" s="69"/>
      <c r="D87" s="70">
        <v>0</v>
      </c>
    </row>
    <row r="88" spans="1:4" ht="15">
      <c r="A88" s="68"/>
      <c r="B88" s="69"/>
      <c r="C88" s="69"/>
      <c r="D88" s="70"/>
    </row>
    <row r="89" spans="1:4" ht="15.75" thickBot="1">
      <c r="A89" s="73" t="s">
        <v>599</v>
      </c>
      <c r="B89" s="74">
        <v>61</v>
      </c>
      <c r="C89" s="74"/>
      <c r="D89" s="75"/>
    </row>
    <row r="29298" ht="15">
      <c r="D29298" s="4">
        <v>0</v>
      </c>
    </row>
    <row r="29299" ht="15">
      <c r="D29299" s="4">
        <v>-80220274</v>
      </c>
    </row>
    <row r="29300" ht="15">
      <c r="D29300" s="4">
        <v>0</v>
      </c>
    </row>
    <row r="29303" ht="15">
      <c r="D29303" s="4">
        <v>-12537272</v>
      </c>
    </row>
    <row r="29304" ht="15">
      <c r="D29304" s="4">
        <v>0</v>
      </c>
    </row>
    <row r="29305" ht="15">
      <c r="D29305" s="4">
        <v>0</v>
      </c>
    </row>
    <row r="29306" ht="15">
      <c r="D29306" s="4">
        <v>0</v>
      </c>
    </row>
    <row r="29307" ht="15">
      <c r="D29307" s="4">
        <v>0</v>
      </c>
    </row>
    <row r="29308" ht="15">
      <c r="D29308" s="4">
        <v>0</v>
      </c>
    </row>
    <row r="29309" ht="15">
      <c r="D29309" s="4">
        <v>80220274</v>
      </c>
    </row>
    <row r="29310" ht="15">
      <c r="D29310" s="4">
        <v>67683002</v>
      </c>
    </row>
    <row r="29313" ht="15">
      <c r="D29313" s="4">
        <v>0</v>
      </c>
    </row>
    <row r="29314" ht="15">
      <c r="D29314" s="4">
        <v>0</v>
      </c>
    </row>
    <row r="29315" ht="15">
      <c r="D29315" s="4">
        <v>0</v>
      </c>
    </row>
    <row r="29316" ht="15">
      <c r="D29316" s="4">
        <v>0</v>
      </c>
    </row>
    <row r="29317" ht="15">
      <c r="D29317" s="4">
        <v>0</v>
      </c>
    </row>
    <row r="29318" ht="15">
      <c r="D29318" s="4">
        <v>0</v>
      </c>
    </row>
    <row r="29319" ht="15">
      <c r="D29319" s="4">
        <v>0</v>
      </c>
    </row>
    <row r="29321" ht="15">
      <c r="D29321" s="4">
        <v>0</v>
      </c>
    </row>
  </sheetData>
  <sheetProtection/>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H141"/>
  <sheetViews>
    <sheetView zoomScalePageLayoutView="0" workbookViewId="0" topLeftCell="A69">
      <selection activeCell="C76" sqref="C76"/>
    </sheetView>
  </sheetViews>
  <sheetFormatPr defaultColWidth="9.00390625" defaultRowHeight="15.75" outlineLevelRow="2"/>
  <cols>
    <col min="1" max="1" width="40.25390625" style="141" customWidth="1"/>
    <col min="2" max="2" width="15.50390625" style="142" bestFit="1" customWidth="1"/>
    <col min="3" max="3" width="16.50390625" style="142" bestFit="1" customWidth="1"/>
    <col min="4" max="4" width="18.00390625" style="142" bestFit="1" customWidth="1"/>
    <col min="5" max="5" width="14.625" style="142" customWidth="1"/>
    <col min="6" max="6" width="16.875" style="143" customWidth="1"/>
    <col min="7" max="7" width="9.00390625" style="141" customWidth="1"/>
    <col min="8" max="8" width="1.75390625" style="144" customWidth="1"/>
    <col min="9" max="13" width="17.00390625" style="141" customWidth="1"/>
    <col min="14" max="16384" width="9.00390625" style="141" customWidth="1"/>
  </cols>
  <sheetData>
    <row r="1" spans="1:8" s="2" customFormat="1" ht="15">
      <c r="A1" s="1" t="s">
        <v>447</v>
      </c>
      <c r="B1" s="98"/>
      <c r="C1" s="98"/>
      <c r="D1" s="98"/>
      <c r="E1" s="98"/>
      <c r="F1" s="99"/>
      <c r="H1" s="30"/>
    </row>
    <row r="2" spans="2:8" s="2" customFormat="1" ht="15">
      <c r="B2" s="98"/>
      <c r="C2" s="98"/>
      <c r="D2" s="98"/>
      <c r="E2" s="98"/>
      <c r="F2" s="99"/>
      <c r="H2" s="30"/>
    </row>
    <row r="3" spans="1:8" s="2" customFormat="1" ht="15">
      <c r="A3" s="28" t="s">
        <v>703</v>
      </c>
      <c r="B3" s="98"/>
      <c r="C3" s="98"/>
      <c r="D3" s="98"/>
      <c r="E3" s="98"/>
      <c r="F3" s="99"/>
      <c r="H3" s="30"/>
    </row>
    <row r="4" spans="1:8" s="2" customFormat="1" ht="15">
      <c r="A4" s="6" t="s">
        <v>527</v>
      </c>
      <c r="B4" s="31">
        <v>2612635688</v>
      </c>
      <c r="C4" s="100"/>
      <c r="D4" s="100"/>
      <c r="E4" s="101"/>
      <c r="F4" s="100" t="s">
        <v>449</v>
      </c>
      <c r="H4" s="145" t="s">
        <v>128</v>
      </c>
    </row>
    <row r="5" spans="2:8" s="2" customFormat="1" ht="15.75" thickBot="1">
      <c r="B5" s="98"/>
      <c r="C5" s="98"/>
      <c r="D5" s="98"/>
      <c r="F5" s="90" t="s">
        <v>450</v>
      </c>
      <c r="H5" s="30">
        <v>-1</v>
      </c>
    </row>
    <row r="6" spans="1:8" s="106" customFormat="1" ht="30">
      <c r="A6" s="103" t="s">
        <v>129</v>
      </c>
      <c r="B6" s="104" t="s">
        <v>457</v>
      </c>
      <c r="C6" s="104" t="s">
        <v>122</v>
      </c>
      <c r="D6" s="104" t="s">
        <v>123</v>
      </c>
      <c r="E6" s="104" t="s">
        <v>124</v>
      </c>
      <c r="F6" s="105" t="s">
        <v>455</v>
      </c>
      <c r="H6" s="102"/>
    </row>
    <row r="7" spans="1:8" s="2" customFormat="1" ht="15">
      <c r="A7" s="95" t="s">
        <v>130</v>
      </c>
      <c r="B7" s="108">
        <v>1289627659</v>
      </c>
      <c r="C7" s="108">
        <v>36020000</v>
      </c>
      <c r="D7" s="108">
        <v>85303673</v>
      </c>
      <c r="E7" s="108">
        <v>0</v>
      </c>
      <c r="F7" s="109">
        <v>1240343986</v>
      </c>
      <c r="H7" s="30" t="s">
        <v>131</v>
      </c>
    </row>
    <row r="8" spans="1:8" s="2" customFormat="1" ht="15">
      <c r="A8" s="95" t="s">
        <v>132</v>
      </c>
      <c r="B8" s="108">
        <v>1085417000</v>
      </c>
      <c r="C8" s="108">
        <v>0</v>
      </c>
      <c r="D8" s="108">
        <v>23437500</v>
      </c>
      <c r="E8" s="108">
        <v>0</v>
      </c>
      <c r="F8" s="109">
        <v>1061979500</v>
      </c>
      <c r="H8" s="30" t="s">
        <v>133</v>
      </c>
    </row>
    <row r="9" spans="1:8" s="2" customFormat="1" ht="15">
      <c r="A9" s="95" t="s">
        <v>134</v>
      </c>
      <c r="B9" s="108">
        <v>0</v>
      </c>
      <c r="C9" s="108">
        <v>0</v>
      </c>
      <c r="D9" s="108">
        <v>0</v>
      </c>
      <c r="E9" s="108">
        <v>0</v>
      </c>
      <c r="F9" s="109">
        <v>0</v>
      </c>
      <c r="H9" s="30" t="s">
        <v>135</v>
      </c>
    </row>
    <row r="10" spans="1:8" s="2" customFormat="1" ht="30">
      <c r="A10" s="95" t="s">
        <v>136</v>
      </c>
      <c r="B10" s="108">
        <v>200000000</v>
      </c>
      <c r="C10" s="108">
        <v>0</v>
      </c>
      <c r="D10" s="108">
        <v>25000000</v>
      </c>
      <c r="E10" s="108">
        <v>0</v>
      </c>
      <c r="F10" s="109">
        <v>175000000</v>
      </c>
      <c r="H10" s="30" t="s">
        <v>137</v>
      </c>
    </row>
    <row r="11" spans="1:8" s="2" customFormat="1" ht="15">
      <c r="A11" s="95" t="s">
        <v>125</v>
      </c>
      <c r="B11" s="108">
        <v>39534207098.25</v>
      </c>
      <c r="C11" s="108">
        <v>13519271944</v>
      </c>
      <c r="D11" s="108">
        <v>4419347305</v>
      </c>
      <c r="E11" s="108">
        <v>2090330564</v>
      </c>
      <c r="F11" s="109">
        <v>46543801173.25</v>
      </c>
      <c r="H11" s="30" t="s">
        <v>138</v>
      </c>
    </row>
    <row r="12" spans="1:8" s="2" customFormat="1" ht="15">
      <c r="A12" s="95" t="s">
        <v>139</v>
      </c>
      <c r="B12" s="108">
        <v>18812606614</v>
      </c>
      <c r="C12" s="108">
        <v>3907427671</v>
      </c>
      <c r="D12" s="108">
        <v>2877227984</v>
      </c>
      <c r="E12" s="108">
        <v>0</v>
      </c>
      <c r="F12" s="109">
        <v>19842806301</v>
      </c>
      <c r="H12" s="30" t="s">
        <v>140</v>
      </c>
    </row>
    <row r="13" spans="1:8" s="2" customFormat="1" ht="15">
      <c r="A13" s="95" t="s">
        <v>141</v>
      </c>
      <c r="B13" s="108">
        <v>16847630719</v>
      </c>
      <c r="C13" s="108">
        <v>10462391001</v>
      </c>
      <c r="D13" s="108">
        <v>4807573991</v>
      </c>
      <c r="E13" s="108">
        <v>429041558</v>
      </c>
      <c r="F13" s="109">
        <v>22073406171</v>
      </c>
      <c r="H13" s="30" t="s">
        <v>142</v>
      </c>
    </row>
    <row r="14" spans="1:8" s="2" customFormat="1" ht="15">
      <c r="A14" s="95" t="s">
        <v>143</v>
      </c>
      <c r="B14" s="108">
        <v>59240813193</v>
      </c>
      <c r="C14" s="108">
        <v>0</v>
      </c>
      <c r="D14" s="108">
        <v>0</v>
      </c>
      <c r="E14" s="108">
        <v>0</v>
      </c>
      <c r="F14" s="109">
        <v>59240813193</v>
      </c>
      <c r="H14" s="30" t="s">
        <v>144</v>
      </c>
    </row>
    <row r="15" spans="1:8" s="2" customFormat="1" ht="15">
      <c r="A15" s="95" t="s">
        <v>126</v>
      </c>
      <c r="B15" s="108">
        <v>128043434020.75</v>
      </c>
      <c r="C15" s="108">
        <v>36355058215</v>
      </c>
      <c r="D15" s="108">
        <v>4347247065</v>
      </c>
      <c r="E15" s="108">
        <v>1685082920</v>
      </c>
      <c r="F15" s="109">
        <v>158366162250.75</v>
      </c>
      <c r="H15" s="30" t="s">
        <v>145</v>
      </c>
    </row>
    <row r="16" spans="1:8" s="106" customFormat="1" ht="15.75" thickBot="1">
      <c r="A16" s="92" t="s">
        <v>710</v>
      </c>
      <c r="B16" s="110">
        <v>265053736304</v>
      </c>
      <c r="C16" s="110">
        <v>64280168831</v>
      </c>
      <c r="D16" s="110">
        <v>16585137518</v>
      </c>
      <c r="E16" s="110">
        <v>4204455042</v>
      </c>
      <c r="F16" s="111">
        <v>308544312575</v>
      </c>
      <c r="H16" s="102"/>
    </row>
    <row r="17" spans="6:8" s="2" customFormat="1" ht="15">
      <c r="F17" s="99"/>
      <c r="H17" s="146"/>
    </row>
    <row r="18" spans="1:8" s="112" customFormat="1" ht="0.75" customHeight="1" hidden="1" outlineLevel="2">
      <c r="A18" s="112" t="s">
        <v>456</v>
      </c>
      <c r="B18" s="88"/>
      <c r="C18" s="88"/>
      <c r="D18" s="88"/>
      <c r="F18" s="89" t="s">
        <v>450</v>
      </c>
      <c r="H18" s="57">
        <v>0</v>
      </c>
    </row>
    <row r="19" spans="1:8" s="116" customFormat="1" ht="0.75" customHeight="1" hidden="1" outlineLevel="2">
      <c r="A19" s="114" t="s">
        <v>601</v>
      </c>
      <c r="B19" s="115" t="s">
        <v>457</v>
      </c>
      <c r="C19" s="115" t="s">
        <v>122</v>
      </c>
      <c r="D19" s="115" t="s">
        <v>123</v>
      </c>
      <c r="E19" s="115" t="s">
        <v>124</v>
      </c>
      <c r="F19" s="115" t="s">
        <v>455</v>
      </c>
      <c r="H19" s="117" t="s">
        <v>456</v>
      </c>
    </row>
    <row r="20" spans="1:8" s="112" customFormat="1" ht="0.75" customHeight="1" hidden="1" outlineLevel="2">
      <c r="A20" s="118" t="s">
        <v>130</v>
      </c>
      <c r="B20" s="147" t="s">
        <v>146</v>
      </c>
      <c r="C20" s="147" t="s">
        <v>147</v>
      </c>
      <c r="D20" s="147" t="s">
        <v>148</v>
      </c>
      <c r="E20" s="147" t="s">
        <v>149</v>
      </c>
      <c r="F20" s="119" t="e">
        <v>#VALUE!</v>
      </c>
      <c r="H20" s="57" t="s">
        <v>131</v>
      </c>
    </row>
    <row r="21" spans="1:8" s="112" customFormat="1" ht="0.75" customHeight="1" hidden="1" outlineLevel="2">
      <c r="A21" s="118" t="s">
        <v>132</v>
      </c>
      <c r="B21" s="147" t="s">
        <v>150</v>
      </c>
      <c r="C21" s="147" t="s">
        <v>151</v>
      </c>
      <c r="D21" s="147" t="s">
        <v>152</v>
      </c>
      <c r="E21" s="147" t="s">
        <v>153</v>
      </c>
      <c r="F21" s="119" t="e">
        <v>#VALUE!</v>
      </c>
      <c r="H21" s="57" t="s">
        <v>133</v>
      </c>
    </row>
    <row r="22" spans="1:8" s="112" customFormat="1" ht="0.75" customHeight="1" hidden="1" outlineLevel="2">
      <c r="A22" s="118" t="s">
        <v>134</v>
      </c>
      <c r="B22" s="147" t="s">
        <v>154</v>
      </c>
      <c r="C22" s="147" t="s">
        <v>155</v>
      </c>
      <c r="D22" s="147" t="s">
        <v>156</v>
      </c>
      <c r="E22" s="147" t="s">
        <v>157</v>
      </c>
      <c r="F22" s="119" t="e">
        <v>#VALUE!</v>
      </c>
      <c r="H22" s="57" t="s">
        <v>135</v>
      </c>
    </row>
    <row r="23" spans="1:8" s="112" customFormat="1" ht="0.75" customHeight="1" hidden="1" outlineLevel="2">
      <c r="A23" s="118" t="s">
        <v>136</v>
      </c>
      <c r="B23" s="147" t="s">
        <v>158</v>
      </c>
      <c r="C23" s="147" t="s">
        <v>159</v>
      </c>
      <c r="D23" s="147" t="s">
        <v>160</v>
      </c>
      <c r="E23" s="147" t="s">
        <v>161</v>
      </c>
      <c r="F23" s="119" t="e">
        <v>#VALUE!</v>
      </c>
      <c r="H23" s="57" t="s">
        <v>137</v>
      </c>
    </row>
    <row r="24" spans="1:8" s="112" customFormat="1" ht="0.75" customHeight="1" hidden="1" outlineLevel="2">
      <c r="A24" s="118" t="s">
        <v>125</v>
      </c>
      <c r="B24" s="147" t="s">
        <v>162</v>
      </c>
      <c r="C24" s="147" t="s">
        <v>163</v>
      </c>
      <c r="D24" s="147" t="s">
        <v>164</v>
      </c>
      <c r="E24" s="147" t="s">
        <v>165</v>
      </c>
      <c r="F24" s="119" t="e">
        <v>#VALUE!</v>
      </c>
      <c r="H24" s="57" t="s">
        <v>138</v>
      </c>
    </row>
    <row r="25" spans="1:8" s="112" customFormat="1" ht="0.75" customHeight="1" hidden="1" outlineLevel="2">
      <c r="A25" s="118" t="s">
        <v>139</v>
      </c>
      <c r="B25" s="147" t="s">
        <v>166</v>
      </c>
      <c r="C25" s="147" t="s">
        <v>167</v>
      </c>
      <c r="D25" s="147" t="s">
        <v>168</v>
      </c>
      <c r="E25" s="147" t="s">
        <v>169</v>
      </c>
      <c r="F25" s="119" t="e">
        <v>#VALUE!</v>
      </c>
      <c r="H25" s="57" t="s">
        <v>140</v>
      </c>
    </row>
    <row r="26" spans="1:8" s="112" customFormat="1" ht="0.75" customHeight="1" hidden="1" outlineLevel="2">
      <c r="A26" s="118" t="s">
        <v>141</v>
      </c>
      <c r="B26" s="147" t="s">
        <v>170</v>
      </c>
      <c r="C26" s="147" t="s">
        <v>171</v>
      </c>
      <c r="D26" s="147" t="s">
        <v>172</v>
      </c>
      <c r="E26" s="147" t="s">
        <v>173</v>
      </c>
      <c r="F26" s="119" t="e">
        <v>#VALUE!</v>
      </c>
      <c r="H26" s="57" t="s">
        <v>142</v>
      </c>
    </row>
    <row r="27" spans="1:8" s="112" customFormat="1" ht="0.75" customHeight="1" hidden="1" outlineLevel="2">
      <c r="A27" s="118" t="s">
        <v>143</v>
      </c>
      <c r="B27" s="147" t="s">
        <v>174</v>
      </c>
      <c r="C27" s="147" t="s">
        <v>175</v>
      </c>
      <c r="D27" s="147" t="s">
        <v>176</v>
      </c>
      <c r="E27" s="147" t="s">
        <v>177</v>
      </c>
      <c r="F27" s="119" t="e">
        <v>#VALUE!</v>
      </c>
      <c r="H27" s="57" t="s">
        <v>144</v>
      </c>
    </row>
    <row r="28" spans="1:8" s="112" customFormat="1" ht="0.75" customHeight="1" hidden="1" outlineLevel="2">
      <c r="A28" s="118" t="s">
        <v>126</v>
      </c>
      <c r="B28" s="147" t="s">
        <v>178</v>
      </c>
      <c r="C28" s="147" t="s">
        <v>179</v>
      </c>
      <c r="D28" s="147" t="s">
        <v>180</v>
      </c>
      <c r="E28" s="147" t="s">
        <v>181</v>
      </c>
      <c r="F28" s="119" t="e">
        <v>#VALUE!</v>
      </c>
      <c r="H28" s="57" t="s">
        <v>145</v>
      </c>
    </row>
    <row r="29" spans="1:8" s="116" customFormat="1" ht="0.75" customHeight="1" hidden="1" outlineLevel="2">
      <c r="A29" s="86" t="s">
        <v>710</v>
      </c>
      <c r="B29" s="94">
        <v>0</v>
      </c>
      <c r="C29" s="94">
        <v>0</v>
      </c>
      <c r="D29" s="94">
        <v>0</v>
      </c>
      <c r="E29" s="94">
        <v>0</v>
      </c>
      <c r="F29" s="94" t="e">
        <v>#VALUE!</v>
      </c>
      <c r="H29" s="117"/>
    </row>
    <row r="30" spans="2:8" s="148" customFormat="1" ht="12.75" hidden="1" outlineLevel="2">
      <c r="B30" s="149"/>
      <c r="C30" s="149"/>
      <c r="D30" s="149"/>
      <c r="E30" s="149"/>
      <c r="F30" s="150"/>
      <c r="H30" s="151"/>
    </row>
    <row r="31" spans="1:8" s="25" customFormat="1" ht="15" hidden="1" outlineLevel="2">
      <c r="A31" s="56" t="s">
        <v>456</v>
      </c>
      <c r="B31" s="120"/>
      <c r="C31" s="120"/>
      <c r="D31" s="120"/>
      <c r="F31" s="121" t="s">
        <v>450</v>
      </c>
      <c r="H31" s="30">
        <v>0</v>
      </c>
    </row>
    <row r="32" spans="1:8" s="125" customFormat="1" ht="30" hidden="1" outlineLevel="2">
      <c r="A32" s="122" t="s">
        <v>601</v>
      </c>
      <c r="B32" s="123" t="s">
        <v>457</v>
      </c>
      <c r="C32" s="123" t="s">
        <v>122</v>
      </c>
      <c r="D32" s="123" t="s">
        <v>123</v>
      </c>
      <c r="E32" s="123" t="s">
        <v>124</v>
      </c>
      <c r="F32" s="124" t="s">
        <v>455</v>
      </c>
      <c r="H32" s="102" t="s">
        <v>456</v>
      </c>
    </row>
    <row r="33" spans="1:8" s="25" customFormat="1" ht="15" hidden="1" outlineLevel="2">
      <c r="A33" s="152" t="s">
        <v>130</v>
      </c>
      <c r="B33" s="127">
        <v>0</v>
      </c>
      <c r="C33" s="127">
        <v>0</v>
      </c>
      <c r="D33" s="127">
        <v>0</v>
      </c>
      <c r="E33" s="127">
        <v>0</v>
      </c>
      <c r="F33" s="128">
        <v>0</v>
      </c>
      <c r="H33" s="30" t="s">
        <v>131</v>
      </c>
    </row>
    <row r="34" spans="1:8" s="25" customFormat="1" ht="15" hidden="1" outlineLevel="2">
      <c r="A34" s="152" t="s">
        <v>132</v>
      </c>
      <c r="B34" s="127">
        <v>0</v>
      </c>
      <c r="C34" s="127">
        <v>0</v>
      </c>
      <c r="D34" s="127">
        <v>0</v>
      </c>
      <c r="E34" s="127">
        <v>0</v>
      </c>
      <c r="F34" s="128">
        <v>0</v>
      </c>
      <c r="H34" s="30" t="s">
        <v>133</v>
      </c>
    </row>
    <row r="35" spans="1:8" s="25" customFormat="1" ht="15" hidden="1" outlineLevel="2">
      <c r="A35" s="152" t="s">
        <v>134</v>
      </c>
      <c r="B35" s="127">
        <v>0</v>
      </c>
      <c r="C35" s="127">
        <v>0</v>
      </c>
      <c r="D35" s="127">
        <v>0</v>
      </c>
      <c r="E35" s="127">
        <v>0</v>
      </c>
      <c r="F35" s="128">
        <v>0</v>
      </c>
      <c r="H35" s="30" t="s">
        <v>135</v>
      </c>
    </row>
    <row r="36" spans="1:8" s="25" customFormat="1" ht="30" hidden="1" outlineLevel="2">
      <c r="A36" s="152" t="s">
        <v>136</v>
      </c>
      <c r="B36" s="127">
        <v>0</v>
      </c>
      <c r="C36" s="127">
        <v>0</v>
      </c>
      <c r="D36" s="127">
        <v>0</v>
      </c>
      <c r="E36" s="127">
        <v>0</v>
      </c>
      <c r="F36" s="128">
        <v>0</v>
      </c>
      <c r="H36" s="30" t="s">
        <v>137</v>
      </c>
    </row>
    <row r="37" spans="1:8" s="25" customFormat="1" ht="15" hidden="1" outlineLevel="2">
      <c r="A37" s="152" t="s">
        <v>125</v>
      </c>
      <c r="B37" s="127">
        <v>67148615</v>
      </c>
      <c r="C37" s="127">
        <v>0</v>
      </c>
      <c r="D37" s="127">
        <v>0</v>
      </c>
      <c r="E37" s="127">
        <v>1804368</v>
      </c>
      <c r="F37" s="128">
        <v>65344247</v>
      </c>
      <c r="H37" s="30" t="s">
        <v>138</v>
      </c>
    </row>
    <row r="38" spans="1:8" s="25" customFormat="1" ht="15" hidden="1" outlineLevel="2">
      <c r="A38" s="152" t="s">
        <v>139</v>
      </c>
      <c r="B38" s="127">
        <v>0</v>
      </c>
      <c r="C38" s="127">
        <v>0</v>
      </c>
      <c r="D38" s="127">
        <v>0</v>
      </c>
      <c r="E38" s="127">
        <v>0</v>
      </c>
      <c r="F38" s="128">
        <v>0</v>
      </c>
      <c r="H38" s="30" t="s">
        <v>140</v>
      </c>
    </row>
    <row r="39" spans="1:8" s="25" customFormat="1" ht="15" hidden="1" outlineLevel="2">
      <c r="A39" s="152" t="s">
        <v>141</v>
      </c>
      <c r="B39" s="127">
        <v>0</v>
      </c>
      <c r="C39" s="127">
        <v>0</v>
      </c>
      <c r="D39" s="127">
        <v>0</v>
      </c>
      <c r="E39" s="127">
        <v>0</v>
      </c>
      <c r="F39" s="128">
        <v>0</v>
      </c>
      <c r="H39" s="30" t="s">
        <v>142</v>
      </c>
    </row>
    <row r="40" spans="1:8" s="25" customFormat="1" ht="15" hidden="1" outlineLevel="2">
      <c r="A40" s="152" t="s">
        <v>143</v>
      </c>
      <c r="B40" s="127">
        <v>1733499408</v>
      </c>
      <c r="C40" s="127">
        <v>0</v>
      </c>
      <c r="D40" s="127">
        <v>0</v>
      </c>
      <c r="E40" s="127">
        <v>0</v>
      </c>
      <c r="F40" s="128">
        <v>1733499408</v>
      </c>
      <c r="H40" s="30" t="s">
        <v>144</v>
      </c>
    </row>
    <row r="41" spans="1:8" s="25" customFormat="1" ht="15" hidden="1" outlineLevel="2">
      <c r="A41" s="152" t="s">
        <v>126</v>
      </c>
      <c r="B41" s="127">
        <v>1964121462</v>
      </c>
      <c r="C41" s="127">
        <v>0</v>
      </c>
      <c r="D41" s="127">
        <v>630171478</v>
      </c>
      <c r="E41" s="127">
        <v>517469157</v>
      </c>
      <c r="F41" s="128">
        <v>816480827</v>
      </c>
      <c r="H41" s="30" t="s">
        <v>145</v>
      </c>
    </row>
    <row r="42" spans="1:8" s="125" customFormat="1" ht="15.75" hidden="1" outlineLevel="2" thickBot="1">
      <c r="A42" s="129" t="s">
        <v>710</v>
      </c>
      <c r="B42" s="93">
        <v>3764769485</v>
      </c>
      <c r="C42" s="93">
        <v>0</v>
      </c>
      <c r="D42" s="93">
        <v>630171478</v>
      </c>
      <c r="E42" s="93">
        <v>519273525</v>
      </c>
      <c r="F42" s="130">
        <v>2615324482</v>
      </c>
      <c r="H42" s="102"/>
    </row>
    <row r="43" spans="2:8" s="148" customFormat="1" ht="12.75" hidden="1" outlineLevel="2">
      <c r="B43" s="149"/>
      <c r="C43" s="149"/>
      <c r="D43" s="149"/>
      <c r="E43" s="149"/>
      <c r="F43" s="150"/>
      <c r="H43" s="151"/>
    </row>
    <row r="44" spans="1:8" s="25" customFormat="1" ht="15" hidden="1" outlineLevel="2">
      <c r="A44" s="56" t="s">
        <v>454</v>
      </c>
      <c r="B44" s="120"/>
      <c r="C44" s="120"/>
      <c r="D44" s="120"/>
      <c r="F44" s="121" t="s">
        <v>450</v>
      </c>
      <c r="H44" s="30">
        <v>1</v>
      </c>
    </row>
    <row r="45" spans="1:8" s="125" customFormat="1" ht="30" hidden="1" outlineLevel="2">
      <c r="A45" s="122" t="s">
        <v>127</v>
      </c>
      <c r="B45" s="123" t="s">
        <v>457</v>
      </c>
      <c r="C45" s="123" t="s">
        <v>122</v>
      </c>
      <c r="D45" s="123" t="s">
        <v>123</v>
      </c>
      <c r="E45" s="123" t="s">
        <v>124</v>
      </c>
      <c r="F45" s="124" t="s">
        <v>455</v>
      </c>
      <c r="H45" s="102" t="s">
        <v>454</v>
      </c>
    </row>
    <row r="46" spans="1:8" s="25" customFormat="1" ht="15" hidden="1" outlineLevel="2">
      <c r="A46" s="152" t="s">
        <v>130</v>
      </c>
      <c r="B46" s="127">
        <v>1289627659</v>
      </c>
      <c r="C46" s="127">
        <v>36020000</v>
      </c>
      <c r="D46" s="127">
        <v>85303673</v>
      </c>
      <c r="E46" s="127">
        <v>0</v>
      </c>
      <c r="F46" s="128">
        <v>1240343986</v>
      </c>
      <c r="H46" s="30" t="s">
        <v>131</v>
      </c>
    </row>
    <row r="47" spans="1:8" s="25" customFormat="1" ht="15" hidden="1" outlineLevel="2">
      <c r="A47" s="152" t="s">
        <v>132</v>
      </c>
      <c r="B47" s="127">
        <v>1085417000</v>
      </c>
      <c r="C47" s="127">
        <v>0</v>
      </c>
      <c r="D47" s="127">
        <v>23437500</v>
      </c>
      <c r="E47" s="127">
        <v>0</v>
      </c>
      <c r="F47" s="128">
        <v>1061979500</v>
      </c>
      <c r="H47" s="30" t="s">
        <v>133</v>
      </c>
    </row>
    <row r="48" spans="1:8" s="25" customFormat="1" ht="15" hidden="1" outlineLevel="2">
      <c r="A48" s="152" t="s">
        <v>134</v>
      </c>
      <c r="B48" s="127">
        <v>0</v>
      </c>
      <c r="C48" s="127">
        <v>0</v>
      </c>
      <c r="D48" s="127">
        <v>0</v>
      </c>
      <c r="E48" s="127">
        <v>0</v>
      </c>
      <c r="F48" s="128">
        <v>0</v>
      </c>
      <c r="H48" s="30" t="s">
        <v>135</v>
      </c>
    </row>
    <row r="49" spans="1:8" s="25" customFormat="1" ht="30" hidden="1" outlineLevel="2">
      <c r="A49" s="152" t="s">
        <v>136</v>
      </c>
      <c r="B49" s="127">
        <v>200000000</v>
      </c>
      <c r="C49" s="127">
        <v>0</v>
      </c>
      <c r="D49" s="127">
        <v>25000000</v>
      </c>
      <c r="E49" s="127">
        <v>0</v>
      </c>
      <c r="F49" s="128">
        <v>175000000</v>
      </c>
      <c r="H49" s="30" t="s">
        <v>137</v>
      </c>
    </row>
    <row r="50" spans="1:8" s="25" customFormat="1" ht="15" hidden="1" outlineLevel="2">
      <c r="A50" s="152" t="s">
        <v>125</v>
      </c>
      <c r="B50" s="127">
        <v>39467058483.25</v>
      </c>
      <c r="C50" s="127">
        <v>13519271944</v>
      </c>
      <c r="D50" s="127">
        <v>4419347305</v>
      </c>
      <c r="E50" s="127">
        <v>2088526196</v>
      </c>
      <c r="F50" s="128">
        <v>46478456926.25</v>
      </c>
      <c r="H50" s="30" t="s">
        <v>138</v>
      </c>
    </row>
    <row r="51" spans="1:8" s="25" customFormat="1" ht="15" hidden="1" outlineLevel="2">
      <c r="A51" s="152" t="s">
        <v>139</v>
      </c>
      <c r="B51" s="127">
        <v>18812606614</v>
      </c>
      <c r="C51" s="127">
        <v>3907427671</v>
      </c>
      <c r="D51" s="127">
        <v>2877227984</v>
      </c>
      <c r="E51" s="127">
        <v>0</v>
      </c>
      <c r="F51" s="128">
        <v>19842806301</v>
      </c>
      <c r="H51" s="30" t="s">
        <v>140</v>
      </c>
    </row>
    <row r="52" spans="1:8" s="25" customFormat="1" ht="15" hidden="1" outlineLevel="2">
      <c r="A52" s="152" t="s">
        <v>141</v>
      </c>
      <c r="B52" s="127">
        <v>16847630719</v>
      </c>
      <c r="C52" s="127">
        <v>10462391001</v>
      </c>
      <c r="D52" s="127">
        <v>4807573991</v>
      </c>
      <c r="E52" s="127">
        <v>429041558</v>
      </c>
      <c r="F52" s="128">
        <v>22073406171</v>
      </c>
      <c r="H52" s="30" t="s">
        <v>142</v>
      </c>
    </row>
    <row r="53" spans="1:8" s="25" customFormat="1" ht="15" hidden="1" outlineLevel="2">
      <c r="A53" s="152" t="s">
        <v>143</v>
      </c>
      <c r="B53" s="127">
        <v>57507313785</v>
      </c>
      <c r="C53" s="127">
        <v>0</v>
      </c>
      <c r="D53" s="127">
        <v>0</v>
      </c>
      <c r="E53" s="127">
        <v>0</v>
      </c>
      <c r="F53" s="128">
        <v>57507313785</v>
      </c>
      <c r="H53" s="30" t="s">
        <v>144</v>
      </c>
    </row>
    <row r="54" spans="1:8" s="25" customFormat="1" ht="15" hidden="1" outlineLevel="2">
      <c r="A54" s="152" t="s">
        <v>126</v>
      </c>
      <c r="B54" s="127">
        <v>126079312558.75</v>
      </c>
      <c r="C54" s="127">
        <v>36355058215</v>
      </c>
      <c r="D54" s="127">
        <v>3717075587</v>
      </c>
      <c r="E54" s="127">
        <v>1167613763</v>
      </c>
      <c r="F54" s="128">
        <v>157549681423.75</v>
      </c>
      <c r="H54" s="30" t="s">
        <v>145</v>
      </c>
    </row>
    <row r="55" spans="1:8" s="125" customFormat="1" ht="15.75" hidden="1" outlineLevel="2" thickBot="1">
      <c r="A55" s="129" t="s">
        <v>710</v>
      </c>
      <c r="B55" s="93">
        <v>261288966819</v>
      </c>
      <c r="C55" s="93">
        <v>64280168831</v>
      </c>
      <c r="D55" s="93">
        <v>15954966040</v>
      </c>
      <c r="E55" s="93">
        <v>3685181517</v>
      </c>
      <c r="F55" s="130">
        <v>305928988093</v>
      </c>
      <c r="H55" s="102"/>
    </row>
    <row r="56" spans="2:8" s="148" customFormat="1" ht="12.75" hidden="1" outlineLevel="2">
      <c r="B56" s="149"/>
      <c r="C56" s="149"/>
      <c r="D56" s="149"/>
      <c r="E56" s="149"/>
      <c r="F56" s="150"/>
      <c r="H56" s="151"/>
    </row>
    <row r="57" spans="1:8" s="24" customFormat="1" ht="15" outlineLevel="1" collapsed="1">
      <c r="A57" s="56" t="s">
        <v>602</v>
      </c>
      <c r="B57" s="131"/>
      <c r="C57" s="131"/>
      <c r="D57" s="131"/>
      <c r="H57" s="30"/>
    </row>
    <row r="58" spans="2:8" s="24" customFormat="1" ht="15.75" outlineLevel="1" thickBot="1">
      <c r="B58" s="131"/>
      <c r="C58" s="131"/>
      <c r="D58" s="131"/>
      <c r="F58" s="132" t="s">
        <v>450</v>
      </c>
      <c r="H58" s="30"/>
    </row>
    <row r="59" spans="1:8" s="135" customFormat="1" ht="30" outlineLevel="1">
      <c r="A59" s="58" t="s">
        <v>603</v>
      </c>
      <c r="B59" s="133" t="s">
        <v>457</v>
      </c>
      <c r="C59" s="133" t="s">
        <v>122</v>
      </c>
      <c r="D59" s="133" t="s">
        <v>123</v>
      </c>
      <c r="E59" s="133" t="s">
        <v>124</v>
      </c>
      <c r="F59" s="134" t="s">
        <v>455</v>
      </c>
      <c r="H59" s="102"/>
    </row>
    <row r="60" spans="1:8" s="24" customFormat="1" ht="15" outlineLevel="1">
      <c r="A60" s="153" t="s">
        <v>130</v>
      </c>
      <c r="B60" s="137"/>
      <c r="C60" s="137"/>
      <c r="D60" s="137"/>
      <c r="E60" s="137"/>
      <c r="F60" s="138">
        <v>0</v>
      </c>
      <c r="H60" s="30" t="s">
        <v>131</v>
      </c>
    </row>
    <row r="61" spans="1:8" s="24" customFormat="1" ht="15" outlineLevel="1">
      <c r="A61" s="153" t="s">
        <v>132</v>
      </c>
      <c r="B61" s="137"/>
      <c r="C61" s="137"/>
      <c r="D61" s="137"/>
      <c r="E61" s="137"/>
      <c r="F61" s="138">
        <v>0</v>
      </c>
      <c r="H61" s="30" t="s">
        <v>133</v>
      </c>
    </row>
    <row r="62" spans="1:8" s="24" customFormat="1" ht="15" outlineLevel="1">
      <c r="A62" s="153" t="s">
        <v>134</v>
      </c>
      <c r="B62" s="137"/>
      <c r="C62" s="137"/>
      <c r="D62" s="137"/>
      <c r="E62" s="137"/>
      <c r="F62" s="138">
        <v>0</v>
      </c>
      <c r="H62" s="30" t="s">
        <v>135</v>
      </c>
    </row>
    <row r="63" spans="1:8" s="24" customFormat="1" ht="30" outlineLevel="1">
      <c r="A63" s="153" t="s">
        <v>136</v>
      </c>
      <c r="B63" s="137"/>
      <c r="C63" s="137"/>
      <c r="D63" s="137"/>
      <c r="E63" s="137"/>
      <c r="F63" s="138">
        <v>0</v>
      </c>
      <c r="H63" s="30" t="s">
        <v>137</v>
      </c>
    </row>
    <row r="64" spans="1:8" s="24" customFormat="1" ht="15" outlineLevel="1">
      <c r="A64" s="153" t="s">
        <v>125</v>
      </c>
      <c r="B64" s="137"/>
      <c r="C64" s="137"/>
      <c r="D64" s="137"/>
      <c r="E64" s="137"/>
      <c r="F64" s="138">
        <v>0</v>
      </c>
      <c r="H64" s="30" t="s">
        <v>138</v>
      </c>
    </row>
    <row r="65" spans="1:8" s="24" customFormat="1" ht="15" outlineLevel="1">
      <c r="A65" s="153" t="s">
        <v>139</v>
      </c>
      <c r="B65" s="137"/>
      <c r="C65" s="137"/>
      <c r="D65" s="137"/>
      <c r="E65" s="137"/>
      <c r="F65" s="138">
        <v>0</v>
      </c>
      <c r="H65" s="30" t="s">
        <v>140</v>
      </c>
    </row>
    <row r="66" spans="1:8" s="24" customFormat="1" ht="15" outlineLevel="1">
      <c r="A66" s="153" t="s">
        <v>141</v>
      </c>
      <c r="B66" s="137"/>
      <c r="C66" s="137"/>
      <c r="D66" s="137"/>
      <c r="E66" s="137"/>
      <c r="F66" s="138">
        <v>0</v>
      </c>
      <c r="H66" s="30" t="s">
        <v>142</v>
      </c>
    </row>
    <row r="67" spans="1:8" s="24" customFormat="1" ht="15" outlineLevel="1">
      <c r="A67" s="153" t="s">
        <v>143</v>
      </c>
      <c r="B67" s="137"/>
      <c r="C67" s="137"/>
      <c r="D67" s="137"/>
      <c r="E67" s="137"/>
      <c r="F67" s="138">
        <v>0</v>
      </c>
      <c r="H67" s="30" t="s">
        <v>144</v>
      </c>
    </row>
    <row r="68" spans="1:8" s="24" customFormat="1" ht="15" outlineLevel="1">
      <c r="A68" s="153" t="s">
        <v>126</v>
      </c>
      <c r="B68" s="137"/>
      <c r="C68" s="137"/>
      <c r="D68" s="137"/>
      <c r="E68" s="137"/>
      <c r="F68" s="138">
        <v>0</v>
      </c>
      <c r="H68" s="30" t="s">
        <v>145</v>
      </c>
    </row>
    <row r="69" spans="1:8" s="135" customFormat="1" ht="15.75" outlineLevel="1" thickBot="1">
      <c r="A69" s="139" t="s">
        <v>710</v>
      </c>
      <c r="B69" s="96">
        <v>0</v>
      </c>
      <c r="C69" s="96">
        <v>0</v>
      </c>
      <c r="D69" s="96">
        <v>0</v>
      </c>
      <c r="E69" s="96">
        <v>0</v>
      </c>
      <c r="F69" s="140">
        <v>0</v>
      </c>
      <c r="H69" s="102"/>
    </row>
    <row r="70" ht="13.5" thickBot="1"/>
    <row r="71" spans="1:5" ht="15">
      <c r="A71" s="103" t="s">
        <v>182</v>
      </c>
      <c r="B71" s="154" t="s">
        <v>457</v>
      </c>
      <c r="C71" s="154" t="s">
        <v>183</v>
      </c>
      <c r="D71" s="154" t="s">
        <v>184</v>
      </c>
      <c r="E71" s="105" t="s">
        <v>455</v>
      </c>
    </row>
    <row r="72" spans="1:5" ht="15">
      <c r="A72" s="155" t="s">
        <v>185</v>
      </c>
      <c r="B72" s="97">
        <v>188073022804</v>
      </c>
      <c r="C72" s="97">
        <v>129180427781</v>
      </c>
      <c r="D72" s="97">
        <v>235141615636</v>
      </c>
      <c r="E72" s="156">
        <v>82111834949</v>
      </c>
    </row>
    <row r="73" spans="1:5" ht="15">
      <c r="A73" s="107" t="s">
        <v>186</v>
      </c>
      <c r="B73" s="97">
        <v>0</v>
      </c>
      <c r="C73" s="97">
        <v>2251969733</v>
      </c>
      <c r="D73" s="97">
        <v>3702469197</v>
      </c>
      <c r="E73" s="156">
        <v>-1450499464</v>
      </c>
    </row>
    <row r="74" spans="1:5" ht="15">
      <c r="A74" s="107" t="s">
        <v>187</v>
      </c>
      <c r="B74" s="97">
        <v>0</v>
      </c>
      <c r="C74" s="97">
        <v>0</v>
      </c>
      <c r="D74" s="97">
        <v>0</v>
      </c>
      <c r="E74" s="156">
        <v>0</v>
      </c>
    </row>
    <row r="75" spans="1:5" ht="15">
      <c r="A75" s="107" t="s">
        <v>188</v>
      </c>
      <c r="B75" s="97">
        <v>142533178</v>
      </c>
      <c r="C75" s="97">
        <v>1050920402</v>
      </c>
      <c r="D75" s="97">
        <v>1085582637</v>
      </c>
      <c r="E75" s="156">
        <v>107870943</v>
      </c>
    </row>
    <row r="76" spans="1:5" ht="15">
      <c r="A76" s="107" t="s">
        <v>189</v>
      </c>
      <c r="B76" s="97">
        <v>210333692983</v>
      </c>
      <c r="C76" s="97">
        <v>58597937050</v>
      </c>
      <c r="D76" s="97">
        <v>66678490916</v>
      </c>
      <c r="E76" s="156">
        <v>202253139117</v>
      </c>
    </row>
    <row r="77" spans="1:5" ht="15">
      <c r="A77" s="107" t="s">
        <v>190</v>
      </c>
      <c r="B77" s="97">
        <v>3016780171</v>
      </c>
      <c r="C77" s="97">
        <v>6447396822</v>
      </c>
      <c r="D77" s="97">
        <v>6063390195</v>
      </c>
      <c r="E77" s="156">
        <v>3400786798</v>
      </c>
    </row>
    <row r="78" spans="1:5" ht="15">
      <c r="A78" s="107" t="s">
        <v>191</v>
      </c>
      <c r="B78" s="97">
        <v>1479610875</v>
      </c>
      <c r="C78" s="97">
        <v>1747417386</v>
      </c>
      <c r="D78" s="97">
        <v>2021310967</v>
      </c>
      <c r="E78" s="156">
        <v>1205717294</v>
      </c>
    </row>
    <row r="79" spans="1:5" ht="15">
      <c r="A79" s="107" t="s">
        <v>192</v>
      </c>
      <c r="B79" s="97">
        <v>639392502</v>
      </c>
      <c r="C79" s="97">
        <v>147388709</v>
      </c>
      <c r="D79" s="97">
        <v>147200838</v>
      </c>
      <c r="E79" s="156">
        <v>639580373</v>
      </c>
    </row>
    <row r="80" spans="1:5" ht="15">
      <c r="A80" s="107" t="s">
        <v>193</v>
      </c>
      <c r="B80" s="97">
        <v>0</v>
      </c>
      <c r="C80" s="97">
        <v>200830348</v>
      </c>
      <c r="D80" s="97">
        <v>258417942</v>
      </c>
      <c r="E80" s="156">
        <v>-57587594</v>
      </c>
    </row>
    <row r="81" spans="1:5" ht="15">
      <c r="A81" s="107" t="s">
        <v>194</v>
      </c>
      <c r="B81" s="97">
        <v>26248791635</v>
      </c>
      <c r="C81" s="97">
        <v>33446714784</v>
      </c>
      <c r="D81" s="97">
        <v>29455608974</v>
      </c>
      <c r="E81" s="156">
        <v>30239897445</v>
      </c>
    </row>
    <row r="82" spans="1:5" ht="15" thickBot="1">
      <c r="A82" s="92" t="s">
        <v>710</v>
      </c>
      <c r="B82" s="110">
        <v>429933824148</v>
      </c>
      <c r="C82" s="110">
        <v>233071003015</v>
      </c>
      <c r="D82" s="110">
        <v>344554087302</v>
      </c>
      <c r="E82" s="111">
        <v>318450739861</v>
      </c>
    </row>
    <row r="83" spans="1:5" ht="12.75">
      <c r="A83" s="157"/>
      <c r="B83" s="158"/>
      <c r="C83" s="158"/>
      <c r="D83" s="158"/>
      <c r="E83" s="158"/>
    </row>
    <row r="84" spans="1:5" ht="15">
      <c r="A84" s="112" t="s">
        <v>456</v>
      </c>
      <c r="B84" s="88"/>
      <c r="C84" s="88"/>
      <c r="D84" s="88"/>
      <c r="E84" s="89" t="s">
        <v>450</v>
      </c>
    </row>
    <row r="85" spans="1:5" ht="15">
      <c r="A85" s="159" t="s">
        <v>601</v>
      </c>
      <c r="B85" s="115" t="s">
        <v>457</v>
      </c>
      <c r="C85" s="115" t="s">
        <v>183</v>
      </c>
      <c r="D85" s="115" t="s">
        <v>184</v>
      </c>
      <c r="E85" s="115" t="s">
        <v>455</v>
      </c>
    </row>
    <row r="86" spans="1:5" ht="15">
      <c r="A86" s="160" t="s">
        <v>185</v>
      </c>
      <c r="B86" s="87" t="s">
        <v>195</v>
      </c>
      <c r="C86" s="87" t="s">
        <v>196</v>
      </c>
      <c r="D86" s="87" t="s">
        <v>197</v>
      </c>
      <c r="E86" s="87" t="e">
        <v>#VALUE!</v>
      </c>
    </row>
    <row r="87" spans="1:5" ht="15">
      <c r="A87" s="118" t="s">
        <v>186</v>
      </c>
      <c r="B87" s="87" t="s">
        <v>198</v>
      </c>
      <c r="C87" s="87" t="s">
        <v>199</v>
      </c>
      <c r="D87" s="87" t="s">
        <v>200</v>
      </c>
      <c r="E87" s="87" t="e">
        <v>#VALUE!</v>
      </c>
    </row>
    <row r="88" spans="1:5" ht="15">
      <c r="A88" s="118" t="s">
        <v>187</v>
      </c>
      <c r="B88" s="87" t="s">
        <v>201</v>
      </c>
      <c r="C88" s="87" t="s">
        <v>202</v>
      </c>
      <c r="D88" s="87" t="s">
        <v>203</v>
      </c>
      <c r="E88" s="87" t="e">
        <v>#VALUE!</v>
      </c>
    </row>
    <row r="89" spans="1:5" ht="15">
      <c r="A89" s="118" t="s">
        <v>188</v>
      </c>
      <c r="B89" s="87" t="s">
        <v>204</v>
      </c>
      <c r="C89" s="87" t="s">
        <v>205</v>
      </c>
      <c r="D89" s="87" t="s">
        <v>206</v>
      </c>
      <c r="E89" s="87" t="e">
        <v>#VALUE!</v>
      </c>
    </row>
    <row r="90" spans="1:5" ht="15">
      <c r="A90" s="118" t="s">
        <v>189</v>
      </c>
      <c r="B90" s="87" t="s">
        <v>207</v>
      </c>
      <c r="C90" s="87" t="s">
        <v>208</v>
      </c>
      <c r="D90" s="87" t="s">
        <v>209</v>
      </c>
      <c r="E90" s="87" t="e">
        <v>#VALUE!</v>
      </c>
    </row>
    <row r="91" spans="1:5" ht="15">
      <c r="A91" s="118" t="s">
        <v>190</v>
      </c>
      <c r="B91" s="87" t="s">
        <v>210</v>
      </c>
      <c r="C91" s="87" t="s">
        <v>211</v>
      </c>
      <c r="D91" s="87" t="s">
        <v>212</v>
      </c>
      <c r="E91" s="87" t="e">
        <v>#VALUE!</v>
      </c>
    </row>
    <row r="92" spans="1:5" ht="15">
      <c r="A92" s="118" t="s">
        <v>191</v>
      </c>
      <c r="B92" s="87" t="s">
        <v>213</v>
      </c>
      <c r="C92" s="87" t="s">
        <v>214</v>
      </c>
      <c r="D92" s="87" t="s">
        <v>215</v>
      </c>
      <c r="E92" s="87" t="e">
        <v>#VALUE!</v>
      </c>
    </row>
    <row r="93" spans="1:5" ht="15">
      <c r="A93" s="118" t="s">
        <v>192</v>
      </c>
      <c r="B93" s="87" t="s">
        <v>216</v>
      </c>
      <c r="C93" s="87" t="s">
        <v>217</v>
      </c>
      <c r="D93" s="87" t="s">
        <v>218</v>
      </c>
      <c r="E93" s="87" t="e">
        <v>#VALUE!</v>
      </c>
    </row>
    <row r="94" spans="1:5" ht="15">
      <c r="A94" s="118" t="s">
        <v>193</v>
      </c>
      <c r="B94" s="87" t="s">
        <v>219</v>
      </c>
      <c r="C94" s="87" t="s">
        <v>220</v>
      </c>
      <c r="D94" s="87" t="s">
        <v>221</v>
      </c>
      <c r="E94" s="87" t="e">
        <v>#VALUE!</v>
      </c>
    </row>
    <row r="95" spans="1:5" ht="15">
      <c r="A95" s="118" t="s">
        <v>194</v>
      </c>
      <c r="B95" s="87" t="s">
        <v>222</v>
      </c>
      <c r="C95" s="87" t="s">
        <v>223</v>
      </c>
      <c r="D95" s="87" t="s">
        <v>224</v>
      </c>
      <c r="E95" s="87" t="e">
        <v>#VALUE!</v>
      </c>
    </row>
    <row r="96" spans="1:5" ht="14.25">
      <c r="A96" s="86" t="s">
        <v>710</v>
      </c>
      <c r="B96" s="94">
        <v>0</v>
      </c>
      <c r="C96" s="94">
        <v>0</v>
      </c>
      <c r="D96" s="94">
        <v>0</v>
      </c>
      <c r="E96" s="94" t="e">
        <v>#VALUE!</v>
      </c>
    </row>
    <row r="97" spans="1:5" ht="12.75">
      <c r="A97" s="161"/>
      <c r="B97" s="162"/>
      <c r="C97" s="162"/>
      <c r="D97" s="162"/>
      <c r="E97" s="162"/>
    </row>
    <row r="98" spans="1:5" ht="15.75" thickBot="1">
      <c r="A98" s="56" t="s">
        <v>456</v>
      </c>
      <c r="B98" s="120"/>
      <c r="C98" s="120"/>
      <c r="D98" s="120"/>
      <c r="E98" s="121" t="s">
        <v>450</v>
      </c>
    </row>
    <row r="99" spans="1:5" ht="15">
      <c r="A99" s="103" t="s">
        <v>601</v>
      </c>
      <c r="B99" s="163" t="s">
        <v>457</v>
      </c>
      <c r="C99" s="163" t="s">
        <v>183</v>
      </c>
      <c r="D99" s="163" t="s">
        <v>184</v>
      </c>
      <c r="E99" s="124" t="s">
        <v>455</v>
      </c>
    </row>
    <row r="100" spans="1:5" ht="15">
      <c r="A100" s="164" t="s">
        <v>185</v>
      </c>
      <c r="B100" s="91">
        <v>-21298984922</v>
      </c>
      <c r="C100" s="91">
        <v>8242785490</v>
      </c>
      <c r="D100" s="91">
        <v>21699215308</v>
      </c>
      <c r="E100" s="165">
        <v>-34755414740</v>
      </c>
    </row>
    <row r="101" spans="1:5" ht="15">
      <c r="A101" s="126" t="s">
        <v>186</v>
      </c>
      <c r="B101" s="91">
        <v>3888696528</v>
      </c>
      <c r="C101" s="91">
        <v>0</v>
      </c>
      <c r="D101" s="91">
        <v>0</v>
      </c>
      <c r="E101" s="165">
        <v>3888696528</v>
      </c>
    </row>
    <row r="102" spans="1:5" ht="15">
      <c r="A102" s="126" t="s">
        <v>187</v>
      </c>
      <c r="B102" s="91">
        <v>0</v>
      </c>
      <c r="C102" s="91">
        <v>0</v>
      </c>
      <c r="D102" s="91">
        <v>0</v>
      </c>
      <c r="E102" s="165">
        <v>0</v>
      </c>
    </row>
    <row r="103" spans="1:5" ht="15">
      <c r="A103" s="126" t="s">
        <v>188</v>
      </c>
      <c r="B103" s="91">
        <v>0</v>
      </c>
      <c r="C103" s="91">
        <v>0</v>
      </c>
      <c r="D103" s="91">
        <v>0</v>
      </c>
      <c r="E103" s="165">
        <v>0</v>
      </c>
    </row>
    <row r="104" spans="1:5" ht="15">
      <c r="A104" s="126" t="s">
        <v>189</v>
      </c>
      <c r="B104" s="91">
        <v>93535580990</v>
      </c>
      <c r="C104" s="91">
        <v>10842148148</v>
      </c>
      <c r="D104" s="91">
        <v>35486700620</v>
      </c>
      <c r="E104" s="165">
        <v>68891028518</v>
      </c>
    </row>
    <row r="105" spans="1:5" ht="15">
      <c r="A105" s="126" t="s">
        <v>190</v>
      </c>
      <c r="B105" s="91">
        <v>736447458</v>
      </c>
      <c r="C105" s="91">
        <v>4087105697</v>
      </c>
      <c r="D105" s="91">
        <v>2903671069</v>
      </c>
      <c r="E105" s="165">
        <v>1919882086</v>
      </c>
    </row>
    <row r="106" spans="1:5" ht="15">
      <c r="A106" s="126" t="s">
        <v>191</v>
      </c>
      <c r="B106" s="91">
        <v>0</v>
      </c>
      <c r="C106" s="91">
        <v>0</v>
      </c>
      <c r="D106" s="91">
        <v>0</v>
      </c>
      <c r="E106" s="165">
        <v>0</v>
      </c>
    </row>
    <row r="107" spans="1:5" ht="15">
      <c r="A107" s="126" t="s">
        <v>192</v>
      </c>
      <c r="B107" s="91">
        <v>0</v>
      </c>
      <c r="C107" s="91">
        <v>0</v>
      </c>
      <c r="D107" s="91">
        <v>0</v>
      </c>
      <c r="E107" s="165">
        <v>0</v>
      </c>
    </row>
    <row r="108" spans="1:5" ht="15">
      <c r="A108" s="126" t="s">
        <v>193</v>
      </c>
      <c r="B108" s="91">
        <v>8514369860</v>
      </c>
      <c r="C108" s="91">
        <v>20571818</v>
      </c>
      <c r="D108" s="91">
        <v>20571818</v>
      </c>
      <c r="E108" s="165">
        <v>8514369860</v>
      </c>
    </row>
    <row r="109" spans="1:5" ht="15">
      <c r="A109" s="126" t="s">
        <v>194</v>
      </c>
      <c r="B109" s="91">
        <v>-28616687463</v>
      </c>
      <c r="C109" s="91">
        <v>18940031064</v>
      </c>
      <c r="D109" s="91">
        <v>12412361489</v>
      </c>
      <c r="E109" s="165">
        <v>-22089017888</v>
      </c>
    </row>
    <row r="110" spans="1:5" ht="15" thickBot="1">
      <c r="A110" s="129" t="s">
        <v>710</v>
      </c>
      <c r="B110" s="93">
        <v>56759422451</v>
      </c>
      <c r="C110" s="93">
        <v>42132642217</v>
      </c>
      <c r="D110" s="93">
        <v>72522520304</v>
      </c>
      <c r="E110" s="130">
        <v>26369544364</v>
      </c>
    </row>
    <row r="111" spans="1:5" ht="12.75">
      <c r="A111" s="161"/>
      <c r="B111" s="162"/>
      <c r="C111" s="162"/>
      <c r="D111" s="162"/>
      <c r="E111" s="162"/>
    </row>
    <row r="112" spans="1:5" ht="15.75" thickBot="1">
      <c r="A112" s="56" t="s">
        <v>454</v>
      </c>
      <c r="B112" s="120"/>
      <c r="C112" s="120"/>
      <c r="D112" s="120"/>
      <c r="E112" s="121" t="s">
        <v>450</v>
      </c>
    </row>
    <row r="113" spans="1:5" ht="15">
      <c r="A113" s="103" t="s">
        <v>127</v>
      </c>
      <c r="B113" s="163" t="s">
        <v>457</v>
      </c>
      <c r="C113" s="163" t="s">
        <v>183</v>
      </c>
      <c r="D113" s="163" t="s">
        <v>184</v>
      </c>
      <c r="E113" s="124" t="s">
        <v>455</v>
      </c>
    </row>
    <row r="114" spans="1:5" ht="15">
      <c r="A114" s="164" t="s">
        <v>185</v>
      </c>
      <c r="B114" s="91">
        <v>147777229235</v>
      </c>
      <c r="C114" s="91">
        <v>120937642291</v>
      </c>
      <c r="D114" s="91">
        <v>213442400328</v>
      </c>
      <c r="E114" s="165">
        <v>55272471198</v>
      </c>
    </row>
    <row r="115" spans="1:5" ht="15">
      <c r="A115" s="126" t="s">
        <v>186</v>
      </c>
      <c r="B115" s="91">
        <v>-539311244</v>
      </c>
      <c r="C115" s="91">
        <v>2251969733</v>
      </c>
      <c r="D115" s="91">
        <v>3702469197</v>
      </c>
      <c r="E115" s="165">
        <v>-1989810708</v>
      </c>
    </row>
    <row r="116" spans="1:5" ht="15">
      <c r="A116" s="126" t="s">
        <v>187</v>
      </c>
      <c r="B116" s="91">
        <v>0</v>
      </c>
      <c r="C116" s="91">
        <v>0</v>
      </c>
      <c r="D116" s="91">
        <v>0</v>
      </c>
      <c r="E116" s="165">
        <v>0</v>
      </c>
    </row>
    <row r="117" spans="1:5" ht="15">
      <c r="A117" s="126" t="s">
        <v>188</v>
      </c>
      <c r="B117" s="91">
        <v>83337247</v>
      </c>
      <c r="C117" s="91">
        <v>1050920402</v>
      </c>
      <c r="D117" s="91">
        <v>1085582637</v>
      </c>
      <c r="E117" s="165">
        <v>48675012</v>
      </c>
    </row>
    <row r="118" spans="1:5" ht="15">
      <c r="A118" s="126" t="s">
        <v>189</v>
      </c>
      <c r="B118" s="91">
        <v>89996917673</v>
      </c>
      <c r="C118" s="91">
        <v>47755788902</v>
      </c>
      <c r="D118" s="91">
        <v>31191790296</v>
      </c>
      <c r="E118" s="165">
        <v>106560916279</v>
      </c>
    </row>
    <row r="119" spans="1:5" ht="15">
      <c r="A119" s="126" t="s">
        <v>190</v>
      </c>
      <c r="B119" s="91">
        <v>2206564534</v>
      </c>
      <c r="C119" s="91">
        <v>2360291125</v>
      </c>
      <c r="D119" s="91">
        <v>3159719126</v>
      </c>
      <c r="E119" s="165">
        <v>1407136533</v>
      </c>
    </row>
    <row r="120" spans="1:5" ht="15">
      <c r="A120" s="126" t="s">
        <v>191</v>
      </c>
      <c r="B120" s="91">
        <v>1615102672</v>
      </c>
      <c r="C120" s="91">
        <v>1747417386</v>
      </c>
      <c r="D120" s="91">
        <v>2021310967</v>
      </c>
      <c r="E120" s="165">
        <v>1341209091</v>
      </c>
    </row>
    <row r="121" spans="1:5" ht="15">
      <c r="A121" s="126" t="s">
        <v>192</v>
      </c>
      <c r="B121" s="91">
        <v>471894948</v>
      </c>
      <c r="C121" s="91">
        <v>147388709</v>
      </c>
      <c r="D121" s="91">
        <v>147200838</v>
      </c>
      <c r="E121" s="165">
        <v>472082819</v>
      </c>
    </row>
    <row r="122" spans="1:5" ht="15">
      <c r="A122" s="126" t="s">
        <v>193</v>
      </c>
      <c r="B122" s="91">
        <v>180258530</v>
      </c>
      <c r="C122" s="91">
        <v>180258530</v>
      </c>
      <c r="D122" s="91">
        <v>237846124</v>
      </c>
      <c r="E122" s="165">
        <v>122670936</v>
      </c>
    </row>
    <row r="123" spans="1:5" ht="15">
      <c r="A123" s="126" t="s">
        <v>194</v>
      </c>
      <c r="B123" s="91">
        <v>5909035216</v>
      </c>
      <c r="C123" s="91">
        <v>14506683720</v>
      </c>
      <c r="D123" s="91">
        <v>17043247485</v>
      </c>
      <c r="E123" s="165">
        <v>3372471451</v>
      </c>
    </row>
    <row r="124" spans="1:5" ht="15" thickBot="1">
      <c r="A124" s="129" t="s">
        <v>710</v>
      </c>
      <c r="B124" s="93">
        <v>247701028811</v>
      </c>
      <c r="C124" s="93">
        <v>190938360798</v>
      </c>
      <c r="D124" s="93">
        <v>272031566998</v>
      </c>
      <c r="E124" s="130">
        <v>166607822611</v>
      </c>
    </row>
    <row r="125" spans="1:5" ht="12.75">
      <c r="A125" s="161"/>
      <c r="B125" s="162"/>
      <c r="C125" s="162"/>
      <c r="D125" s="162"/>
      <c r="E125" s="162"/>
    </row>
    <row r="126" spans="1:5" ht="12.75">
      <c r="A126" s="113" t="s">
        <v>602</v>
      </c>
      <c r="B126" s="166"/>
      <c r="C126" s="166"/>
      <c r="D126" s="166"/>
      <c r="E126" s="166"/>
    </row>
    <row r="127" spans="1:5" ht="15.75" thickBot="1">
      <c r="A127" s="24"/>
      <c r="B127" s="131"/>
      <c r="C127" s="131"/>
      <c r="D127" s="131"/>
      <c r="E127" s="132" t="s">
        <v>450</v>
      </c>
    </row>
    <row r="128" spans="1:5" ht="15">
      <c r="A128" s="167" t="s">
        <v>603</v>
      </c>
      <c r="B128" s="168" t="s">
        <v>457</v>
      </c>
      <c r="C128" s="168" t="s">
        <v>183</v>
      </c>
      <c r="D128" s="168" t="s">
        <v>184</v>
      </c>
      <c r="E128" s="134" t="s">
        <v>455</v>
      </c>
    </row>
    <row r="129" spans="1:5" ht="15">
      <c r="A129" s="169" t="s">
        <v>185</v>
      </c>
      <c r="B129" s="170">
        <v>61594778491</v>
      </c>
      <c r="C129" s="170"/>
      <c r="D129" s="170"/>
      <c r="E129" s="171">
        <v>61594778491</v>
      </c>
    </row>
    <row r="130" spans="1:5" ht="15">
      <c r="A130" s="136" t="s">
        <v>186</v>
      </c>
      <c r="B130" s="170">
        <v>-3349385284</v>
      </c>
      <c r="C130" s="170"/>
      <c r="D130" s="170"/>
      <c r="E130" s="171">
        <v>-3349385284</v>
      </c>
    </row>
    <row r="131" spans="1:5" ht="15">
      <c r="A131" s="136" t="s">
        <v>187</v>
      </c>
      <c r="B131" s="170">
        <v>0</v>
      </c>
      <c r="C131" s="170"/>
      <c r="D131" s="170"/>
      <c r="E131" s="171">
        <v>0</v>
      </c>
    </row>
    <row r="132" spans="1:5" ht="15">
      <c r="A132" s="136" t="s">
        <v>188</v>
      </c>
      <c r="B132" s="170">
        <v>59195931</v>
      </c>
      <c r="C132" s="170"/>
      <c r="D132" s="170"/>
      <c r="E132" s="171">
        <v>59195931</v>
      </c>
    </row>
    <row r="133" spans="1:5" ht="15">
      <c r="A133" s="136" t="s">
        <v>189</v>
      </c>
      <c r="B133" s="170">
        <v>26801194320</v>
      </c>
      <c r="C133" s="170"/>
      <c r="D133" s="170"/>
      <c r="E133" s="171">
        <v>26801194320</v>
      </c>
    </row>
    <row r="134" spans="1:5" ht="15">
      <c r="A134" s="136" t="s">
        <v>190</v>
      </c>
      <c r="B134" s="170">
        <v>73768179</v>
      </c>
      <c r="C134" s="170"/>
      <c r="D134" s="170"/>
      <c r="E134" s="171">
        <v>73768179</v>
      </c>
    </row>
    <row r="135" spans="1:5" ht="15">
      <c r="A135" s="136" t="s">
        <v>191</v>
      </c>
      <c r="B135" s="170">
        <v>-135491797</v>
      </c>
      <c r="C135" s="170"/>
      <c r="D135" s="170"/>
      <c r="E135" s="171">
        <v>-135491797</v>
      </c>
    </row>
    <row r="136" spans="1:5" ht="15">
      <c r="A136" s="136" t="s">
        <v>192</v>
      </c>
      <c r="B136" s="170">
        <v>167497554</v>
      </c>
      <c r="C136" s="170"/>
      <c r="D136" s="170"/>
      <c r="E136" s="171">
        <v>167497554</v>
      </c>
    </row>
    <row r="137" spans="1:5" ht="15">
      <c r="A137" s="136" t="s">
        <v>193</v>
      </c>
      <c r="B137" s="170">
        <v>-8694628390</v>
      </c>
      <c r="C137" s="170"/>
      <c r="D137" s="170"/>
      <c r="E137" s="171">
        <v>-8694628390</v>
      </c>
    </row>
    <row r="138" spans="1:5" ht="15">
      <c r="A138" s="136" t="s">
        <v>194</v>
      </c>
      <c r="B138" s="170">
        <v>48956443882</v>
      </c>
      <c r="C138" s="170"/>
      <c r="D138" s="170"/>
      <c r="E138" s="171">
        <v>48956443882</v>
      </c>
    </row>
    <row r="139" spans="1:5" ht="15" thickBot="1">
      <c r="A139" s="139" t="s">
        <v>710</v>
      </c>
      <c r="B139" s="96">
        <v>125473372886</v>
      </c>
      <c r="C139" s="96">
        <v>0</v>
      </c>
      <c r="D139" s="96">
        <v>0</v>
      </c>
      <c r="E139" s="140">
        <v>125473372886</v>
      </c>
    </row>
    <row r="140" spans="2:5" ht="12.75">
      <c r="B140" s="172"/>
      <c r="C140" s="172"/>
      <c r="D140" s="172"/>
      <c r="E140" s="172"/>
    </row>
    <row r="141" spans="2:5" ht="12.75">
      <c r="B141" s="172"/>
      <c r="C141" s="172"/>
      <c r="D141" s="172"/>
      <c r="E141" s="172"/>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27"/>
  </sheetPr>
  <dimension ref="A1:C97"/>
  <sheetViews>
    <sheetView zoomScalePageLayoutView="0" workbookViewId="0" topLeftCell="A1">
      <pane ySplit="3" topLeftCell="A28" activePane="bottomLeft" state="frozen"/>
      <selection pane="topLeft" activeCell="A1" sqref="A1"/>
      <selection pane="bottomLeft" activeCell="B39" sqref="B39"/>
    </sheetView>
  </sheetViews>
  <sheetFormatPr defaultColWidth="9.00390625" defaultRowHeight="15.75"/>
  <cols>
    <col min="2" max="2" width="42.75390625" style="0" bestFit="1" customWidth="1"/>
  </cols>
  <sheetData>
    <row r="1" ht="15.75">
      <c r="B1" t="s">
        <v>605</v>
      </c>
    </row>
    <row r="2" ht="9.75" customHeight="1"/>
    <row r="3" spans="1:3" ht="15.75">
      <c r="A3" s="83" t="s">
        <v>452</v>
      </c>
      <c r="B3" s="83" t="s">
        <v>451</v>
      </c>
      <c r="C3" s="84"/>
    </row>
    <row r="5" spans="1:3" ht="15.75">
      <c r="A5">
        <v>111</v>
      </c>
      <c r="B5" t="s">
        <v>606</v>
      </c>
      <c r="C5" t="s">
        <v>249</v>
      </c>
    </row>
    <row r="6" spans="1:3" ht="15.75">
      <c r="A6">
        <v>112</v>
      </c>
      <c r="B6" t="s">
        <v>607</v>
      </c>
      <c r="C6" t="s">
        <v>249</v>
      </c>
    </row>
    <row r="7" spans="1:3" ht="15.75">
      <c r="A7">
        <v>121</v>
      </c>
      <c r="B7" t="s">
        <v>608</v>
      </c>
      <c r="C7" t="s">
        <v>249</v>
      </c>
    </row>
    <row r="8" spans="1:3" ht="15.75">
      <c r="A8">
        <v>129</v>
      </c>
      <c r="B8" t="s">
        <v>609</v>
      </c>
      <c r="C8" t="s">
        <v>249</v>
      </c>
    </row>
    <row r="9" spans="1:3" ht="15.75">
      <c r="A9">
        <v>131</v>
      </c>
      <c r="B9" t="s">
        <v>610</v>
      </c>
      <c r="C9" t="s">
        <v>249</v>
      </c>
    </row>
    <row r="10" spans="1:3" ht="15.75">
      <c r="A10">
        <v>132</v>
      </c>
      <c r="B10" t="s">
        <v>611</v>
      </c>
      <c r="C10" t="s">
        <v>249</v>
      </c>
    </row>
    <row r="11" spans="1:3" ht="15.75">
      <c r="A11">
        <v>133</v>
      </c>
      <c r="B11" t="s">
        <v>612</v>
      </c>
      <c r="C11" t="s">
        <v>249</v>
      </c>
    </row>
    <row r="12" spans="1:3" ht="15.75">
      <c r="A12">
        <v>134</v>
      </c>
      <c r="B12" t="s">
        <v>613</v>
      </c>
      <c r="C12" t="s">
        <v>249</v>
      </c>
    </row>
    <row r="13" spans="1:3" ht="15.75">
      <c r="A13">
        <v>135</v>
      </c>
      <c r="B13" t="s">
        <v>614</v>
      </c>
      <c r="C13" t="s">
        <v>249</v>
      </c>
    </row>
    <row r="14" spans="1:3" ht="15.75">
      <c r="A14">
        <v>139</v>
      </c>
      <c r="B14" t="s">
        <v>615</v>
      </c>
      <c r="C14" t="s">
        <v>249</v>
      </c>
    </row>
    <row r="15" spans="1:3" ht="15.75">
      <c r="A15">
        <v>141</v>
      </c>
      <c r="B15" t="s">
        <v>616</v>
      </c>
      <c r="C15" t="s">
        <v>249</v>
      </c>
    </row>
    <row r="16" spans="1:3" ht="15.75">
      <c r="A16">
        <v>149</v>
      </c>
      <c r="B16" t="s">
        <v>617</v>
      </c>
      <c r="C16" t="s">
        <v>249</v>
      </c>
    </row>
    <row r="17" spans="1:3" ht="15.75">
      <c r="A17">
        <v>151</v>
      </c>
      <c r="B17" t="s">
        <v>618</v>
      </c>
      <c r="C17" t="s">
        <v>249</v>
      </c>
    </row>
    <row r="18" spans="1:3" ht="15.75">
      <c r="A18">
        <v>152</v>
      </c>
      <c r="B18" t="s">
        <v>619</v>
      </c>
      <c r="C18" t="s">
        <v>249</v>
      </c>
    </row>
    <row r="19" spans="1:3" ht="15.75">
      <c r="A19">
        <v>154</v>
      </c>
      <c r="B19" t="s">
        <v>620</v>
      </c>
      <c r="C19" t="s">
        <v>249</v>
      </c>
    </row>
    <row r="20" spans="1:3" ht="15.75">
      <c r="A20">
        <v>158</v>
      </c>
      <c r="B20" t="s">
        <v>621</v>
      </c>
      <c r="C20" t="s">
        <v>249</v>
      </c>
    </row>
    <row r="21" spans="1:3" ht="15.75">
      <c r="A21">
        <v>211</v>
      </c>
      <c r="B21" t="s">
        <v>622</v>
      </c>
      <c r="C21" t="s">
        <v>249</v>
      </c>
    </row>
    <row r="22" spans="1:3" ht="15.75">
      <c r="A22">
        <v>212</v>
      </c>
      <c r="B22" t="s">
        <v>623</v>
      </c>
      <c r="C22" t="s">
        <v>249</v>
      </c>
    </row>
    <row r="23" spans="1:3" ht="15.75">
      <c r="A23">
        <v>213</v>
      </c>
      <c r="B23" t="s">
        <v>624</v>
      </c>
      <c r="C23" t="s">
        <v>249</v>
      </c>
    </row>
    <row r="24" spans="1:3" ht="15.75">
      <c r="A24">
        <v>218</v>
      </c>
      <c r="B24" t="s">
        <v>625</v>
      </c>
      <c r="C24" t="s">
        <v>249</v>
      </c>
    </row>
    <row r="25" spans="1:3" ht="15.75">
      <c r="A25">
        <v>219</v>
      </c>
      <c r="B25" t="s">
        <v>626</v>
      </c>
      <c r="C25" t="s">
        <v>249</v>
      </c>
    </row>
    <row r="26" spans="1:3" ht="15.75">
      <c r="A26">
        <v>222</v>
      </c>
      <c r="B26" t="s">
        <v>627</v>
      </c>
      <c r="C26" t="s">
        <v>249</v>
      </c>
    </row>
    <row r="27" spans="1:3" ht="15.75">
      <c r="A27">
        <v>223</v>
      </c>
      <c r="B27" t="s">
        <v>628</v>
      </c>
      <c r="C27" t="s">
        <v>249</v>
      </c>
    </row>
    <row r="28" spans="1:3" ht="15.75">
      <c r="A28">
        <v>225</v>
      </c>
      <c r="B28" t="s">
        <v>629</v>
      </c>
      <c r="C28" t="s">
        <v>249</v>
      </c>
    </row>
    <row r="29" spans="1:3" ht="15.75">
      <c r="A29">
        <v>226</v>
      </c>
      <c r="B29" t="s">
        <v>630</v>
      </c>
      <c r="C29" t="s">
        <v>249</v>
      </c>
    </row>
    <row r="30" spans="1:3" ht="15.75">
      <c r="A30">
        <v>228</v>
      </c>
      <c r="B30" t="s">
        <v>631</v>
      </c>
      <c r="C30" t="s">
        <v>249</v>
      </c>
    </row>
    <row r="31" spans="1:3" ht="15.75">
      <c r="A31">
        <v>229</v>
      </c>
      <c r="B31" t="s">
        <v>632</v>
      </c>
      <c r="C31" t="s">
        <v>249</v>
      </c>
    </row>
    <row r="32" spans="1:3" ht="15.75">
      <c r="A32">
        <v>230</v>
      </c>
      <c r="B32" t="s">
        <v>488</v>
      </c>
      <c r="C32" t="s">
        <v>249</v>
      </c>
    </row>
    <row r="33" spans="1:3" ht="15.75">
      <c r="A33">
        <v>241</v>
      </c>
      <c r="B33" t="s">
        <v>634</v>
      </c>
      <c r="C33" t="s">
        <v>249</v>
      </c>
    </row>
    <row r="34" spans="1:3" ht="15.75">
      <c r="A34">
        <v>242</v>
      </c>
      <c r="B34" t="s">
        <v>633</v>
      </c>
      <c r="C34" t="s">
        <v>249</v>
      </c>
    </row>
    <row r="35" spans="1:3" ht="15.75">
      <c r="A35">
        <v>251</v>
      </c>
      <c r="B35" t="s">
        <v>635</v>
      </c>
      <c r="C35" t="s">
        <v>249</v>
      </c>
    </row>
    <row r="36" spans="1:3" ht="15.75">
      <c r="A36">
        <v>252</v>
      </c>
      <c r="B36" t="s">
        <v>636</v>
      </c>
      <c r="C36" t="s">
        <v>249</v>
      </c>
    </row>
    <row r="37" spans="1:3" ht="15.75">
      <c r="A37">
        <v>258</v>
      </c>
      <c r="B37" t="s">
        <v>637</v>
      </c>
      <c r="C37" t="s">
        <v>249</v>
      </c>
    </row>
    <row r="38" spans="1:3" ht="15.75">
      <c r="A38">
        <v>259</v>
      </c>
      <c r="B38" t="s">
        <v>638</v>
      </c>
      <c r="C38" t="s">
        <v>249</v>
      </c>
    </row>
    <row r="39" spans="1:3" ht="15.75">
      <c r="A39">
        <v>260</v>
      </c>
      <c r="B39" t="s">
        <v>639</v>
      </c>
      <c r="C39" t="s">
        <v>249</v>
      </c>
    </row>
    <row r="40" spans="1:3" ht="15.75">
      <c r="A40">
        <v>271</v>
      </c>
      <c r="B40" t="s">
        <v>640</v>
      </c>
      <c r="C40" t="s">
        <v>249</v>
      </c>
    </row>
    <row r="41" spans="1:3" ht="15.75">
      <c r="A41">
        <v>272</v>
      </c>
      <c r="B41" t="s">
        <v>641</v>
      </c>
      <c r="C41" t="s">
        <v>249</v>
      </c>
    </row>
    <row r="42" spans="1:3" ht="15.75">
      <c r="A42">
        <v>278</v>
      </c>
      <c r="B42" t="s">
        <v>642</v>
      </c>
      <c r="C42" t="s">
        <v>249</v>
      </c>
    </row>
    <row r="43" spans="1:3" ht="15.75">
      <c r="A43">
        <v>311</v>
      </c>
      <c r="B43" t="s">
        <v>643</v>
      </c>
      <c r="C43" t="s">
        <v>250</v>
      </c>
    </row>
    <row r="44" spans="1:3" ht="15.75">
      <c r="A44">
        <v>312</v>
      </c>
      <c r="B44" t="s">
        <v>644</v>
      </c>
      <c r="C44" t="s">
        <v>250</v>
      </c>
    </row>
    <row r="45" spans="1:3" ht="15.75">
      <c r="A45">
        <v>313</v>
      </c>
      <c r="B45" t="s">
        <v>645</v>
      </c>
      <c r="C45" t="s">
        <v>250</v>
      </c>
    </row>
    <row r="46" spans="1:3" ht="15.75">
      <c r="A46">
        <v>314</v>
      </c>
      <c r="B46" t="s">
        <v>646</v>
      </c>
      <c r="C46" t="s">
        <v>250</v>
      </c>
    </row>
    <row r="47" spans="1:3" ht="15.75">
      <c r="A47">
        <v>315</v>
      </c>
      <c r="B47" t="s">
        <v>647</v>
      </c>
      <c r="C47" t="s">
        <v>250</v>
      </c>
    </row>
    <row r="48" spans="1:3" ht="15.75">
      <c r="A48">
        <v>316</v>
      </c>
      <c r="B48" t="s">
        <v>648</v>
      </c>
      <c r="C48" t="s">
        <v>250</v>
      </c>
    </row>
    <row r="49" spans="1:3" ht="15.75">
      <c r="A49">
        <v>317</v>
      </c>
      <c r="B49" t="s">
        <v>649</v>
      </c>
      <c r="C49" t="s">
        <v>250</v>
      </c>
    </row>
    <row r="50" spans="1:3" ht="15.75">
      <c r="A50">
        <v>318</v>
      </c>
      <c r="B50" t="s">
        <v>650</v>
      </c>
      <c r="C50" t="s">
        <v>250</v>
      </c>
    </row>
    <row r="51" spans="1:3" ht="15.75">
      <c r="A51">
        <v>319</v>
      </c>
      <c r="B51" t="s">
        <v>651</v>
      </c>
      <c r="C51" t="s">
        <v>250</v>
      </c>
    </row>
    <row r="52" spans="1:3" ht="15.75">
      <c r="A52">
        <v>320</v>
      </c>
      <c r="B52" t="s">
        <v>652</v>
      </c>
      <c r="C52" t="s">
        <v>250</v>
      </c>
    </row>
    <row r="53" spans="1:3" ht="15.75">
      <c r="A53">
        <v>331</v>
      </c>
      <c r="B53" t="s">
        <v>653</v>
      </c>
      <c r="C53" t="s">
        <v>250</v>
      </c>
    </row>
    <row r="54" spans="1:3" ht="15.75">
      <c r="A54">
        <v>332</v>
      </c>
      <c r="B54" t="s">
        <v>654</v>
      </c>
      <c r="C54" t="s">
        <v>250</v>
      </c>
    </row>
    <row r="55" spans="1:3" ht="15.75">
      <c r="A55">
        <v>333</v>
      </c>
      <c r="B55" t="s">
        <v>655</v>
      </c>
      <c r="C55" t="s">
        <v>250</v>
      </c>
    </row>
    <row r="56" spans="1:3" ht="15.75">
      <c r="A56">
        <v>334</v>
      </c>
      <c r="B56" t="s">
        <v>656</v>
      </c>
      <c r="C56" t="s">
        <v>250</v>
      </c>
    </row>
    <row r="57" spans="1:3" ht="15.75">
      <c r="A57">
        <v>335</v>
      </c>
      <c r="B57" t="s">
        <v>657</v>
      </c>
      <c r="C57" t="s">
        <v>250</v>
      </c>
    </row>
    <row r="58" spans="1:3" ht="15.75">
      <c r="A58">
        <v>336</v>
      </c>
      <c r="B58" t="s">
        <v>658</v>
      </c>
      <c r="C58" t="s">
        <v>250</v>
      </c>
    </row>
    <row r="59" spans="1:3" ht="15.75">
      <c r="A59">
        <v>337</v>
      </c>
      <c r="B59" t="s">
        <v>659</v>
      </c>
      <c r="C59" t="s">
        <v>250</v>
      </c>
    </row>
    <row r="60" spans="1:3" ht="15.75">
      <c r="A60">
        <v>411</v>
      </c>
      <c r="B60" t="s">
        <v>660</v>
      </c>
      <c r="C60" t="s">
        <v>250</v>
      </c>
    </row>
    <row r="61" spans="1:3" ht="15.75">
      <c r="A61">
        <v>412</v>
      </c>
      <c r="B61" t="s">
        <v>661</v>
      </c>
      <c r="C61" t="s">
        <v>250</v>
      </c>
    </row>
    <row r="62" spans="1:3" ht="15.75">
      <c r="A62">
        <v>413</v>
      </c>
      <c r="B62" t="s">
        <v>662</v>
      </c>
      <c r="C62" t="s">
        <v>250</v>
      </c>
    </row>
    <row r="63" spans="1:3" ht="15.75">
      <c r="A63">
        <v>414</v>
      </c>
      <c r="B63" t="s">
        <v>663</v>
      </c>
      <c r="C63" t="s">
        <v>250</v>
      </c>
    </row>
    <row r="64" spans="1:3" ht="15.75">
      <c r="A64">
        <v>415</v>
      </c>
      <c r="B64" t="s">
        <v>664</v>
      </c>
      <c r="C64" t="s">
        <v>250</v>
      </c>
    </row>
    <row r="65" spans="1:3" ht="15.75">
      <c r="A65">
        <v>416</v>
      </c>
      <c r="B65" t="s">
        <v>665</v>
      </c>
      <c r="C65" t="s">
        <v>250</v>
      </c>
    </row>
    <row r="66" spans="1:3" ht="15.75">
      <c r="A66">
        <v>417</v>
      </c>
      <c r="B66" t="s">
        <v>666</v>
      </c>
      <c r="C66" t="s">
        <v>250</v>
      </c>
    </row>
    <row r="67" spans="1:3" ht="15.75">
      <c r="A67">
        <v>418</v>
      </c>
      <c r="B67" t="s">
        <v>667</v>
      </c>
      <c r="C67" t="s">
        <v>250</v>
      </c>
    </row>
    <row r="68" spans="1:3" ht="15.75">
      <c r="A68">
        <v>419</v>
      </c>
      <c r="B68" t="s">
        <v>668</v>
      </c>
      <c r="C68" t="s">
        <v>250</v>
      </c>
    </row>
    <row r="69" spans="1:3" ht="15.75">
      <c r="A69">
        <v>420</v>
      </c>
      <c r="B69" t="s">
        <v>669</v>
      </c>
      <c r="C69" t="s">
        <v>250</v>
      </c>
    </row>
    <row r="70" spans="2:3" ht="15.75">
      <c r="B70" s="77" t="s">
        <v>670</v>
      </c>
      <c r="C70" t="s">
        <v>250</v>
      </c>
    </row>
    <row r="71" spans="1:3" ht="15.75">
      <c r="A71">
        <v>420</v>
      </c>
      <c r="B71" s="77" t="s">
        <v>671</v>
      </c>
      <c r="C71" t="s">
        <v>250</v>
      </c>
    </row>
    <row r="72" spans="1:3" ht="15.75">
      <c r="A72">
        <v>421</v>
      </c>
      <c r="B72" t="s">
        <v>672</v>
      </c>
      <c r="C72" t="s">
        <v>250</v>
      </c>
    </row>
    <row r="73" spans="1:3" ht="15.75">
      <c r="A73">
        <v>431</v>
      </c>
      <c r="B73" t="s">
        <v>673</v>
      </c>
      <c r="C73" t="s">
        <v>250</v>
      </c>
    </row>
    <row r="74" spans="1:3" ht="15.75">
      <c r="A74">
        <v>432</v>
      </c>
      <c r="B74" t="s">
        <v>674</v>
      </c>
      <c r="C74" t="s">
        <v>250</v>
      </c>
    </row>
    <row r="75" spans="1:3" ht="15.75">
      <c r="A75">
        <v>433</v>
      </c>
      <c r="B75" t="s">
        <v>675</v>
      </c>
      <c r="C75" t="s">
        <v>250</v>
      </c>
    </row>
    <row r="76" spans="1:3" ht="15.75">
      <c r="A76">
        <v>500</v>
      </c>
      <c r="B76" t="s">
        <v>676</v>
      </c>
      <c r="C76" t="s">
        <v>250</v>
      </c>
    </row>
    <row r="77" spans="1:3" ht="15.75">
      <c r="A77" s="80" t="s">
        <v>531</v>
      </c>
      <c r="B77" s="81" t="s">
        <v>678</v>
      </c>
      <c r="C77" t="s">
        <v>251</v>
      </c>
    </row>
    <row r="78" spans="1:3" ht="15.75">
      <c r="A78" s="80" t="s">
        <v>533</v>
      </c>
      <c r="B78" s="81" t="s">
        <v>679</v>
      </c>
      <c r="C78" t="s">
        <v>251</v>
      </c>
    </row>
    <row r="79" spans="1:3" ht="15.75">
      <c r="A79" s="81">
        <v>10</v>
      </c>
      <c r="B79" s="81" t="s">
        <v>680</v>
      </c>
      <c r="C79" t="s">
        <v>251</v>
      </c>
    </row>
    <row r="80" spans="1:3" ht="15.75">
      <c r="A80" s="81">
        <v>11</v>
      </c>
      <c r="B80" s="81" t="s">
        <v>681</v>
      </c>
      <c r="C80" t="s">
        <v>251</v>
      </c>
    </row>
    <row r="81" spans="1:3" ht="15.75">
      <c r="A81" s="81">
        <v>20</v>
      </c>
      <c r="B81" s="81" t="s">
        <v>682</v>
      </c>
      <c r="C81" t="s">
        <v>251</v>
      </c>
    </row>
    <row r="82" spans="1:3" ht="15.75">
      <c r="A82" s="81">
        <v>21</v>
      </c>
      <c r="B82" s="81" t="s">
        <v>683</v>
      </c>
      <c r="C82" t="s">
        <v>251</v>
      </c>
    </row>
    <row r="83" spans="1:3" ht="15.75">
      <c r="A83" s="81">
        <v>22</v>
      </c>
      <c r="B83" s="81" t="s">
        <v>684</v>
      </c>
      <c r="C83" t="s">
        <v>251</v>
      </c>
    </row>
    <row r="84" spans="1:3" ht="15.75">
      <c r="A84" s="82">
        <v>23</v>
      </c>
      <c r="B84" s="82" t="s">
        <v>685</v>
      </c>
      <c r="C84" t="s">
        <v>251</v>
      </c>
    </row>
    <row r="85" spans="1:3" ht="15.75">
      <c r="A85" s="81">
        <v>24</v>
      </c>
      <c r="B85" s="81" t="s">
        <v>686</v>
      </c>
      <c r="C85" t="s">
        <v>251</v>
      </c>
    </row>
    <row r="86" spans="1:3" ht="15.75">
      <c r="A86" s="81">
        <v>25</v>
      </c>
      <c r="B86" s="81" t="s">
        <v>687</v>
      </c>
      <c r="C86" t="s">
        <v>251</v>
      </c>
    </row>
    <row r="87" spans="1:3" ht="15.75">
      <c r="A87" s="81">
        <v>30</v>
      </c>
      <c r="B87" s="81" t="s">
        <v>688</v>
      </c>
      <c r="C87" t="s">
        <v>251</v>
      </c>
    </row>
    <row r="88" spans="1:3" ht="15.75">
      <c r="A88" s="81">
        <v>31</v>
      </c>
      <c r="B88" s="81" t="s">
        <v>689</v>
      </c>
      <c r="C88" t="s">
        <v>251</v>
      </c>
    </row>
    <row r="89" spans="1:3" ht="15.75">
      <c r="A89" s="81">
        <v>32</v>
      </c>
      <c r="B89" s="81" t="s">
        <v>690</v>
      </c>
      <c r="C89" t="s">
        <v>251</v>
      </c>
    </row>
    <row r="90" spans="1:3" ht="15.75">
      <c r="A90" s="81">
        <v>40</v>
      </c>
      <c r="B90" s="81" t="s">
        <v>691</v>
      </c>
      <c r="C90" t="s">
        <v>251</v>
      </c>
    </row>
    <row r="91" spans="1:3" ht="15.75">
      <c r="A91" s="81">
        <v>45</v>
      </c>
      <c r="B91" s="81" t="s">
        <v>692</v>
      </c>
      <c r="C91" t="s">
        <v>251</v>
      </c>
    </row>
    <row r="92" spans="1:3" ht="15.75">
      <c r="A92" s="81">
        <v>50</v>
      </c>
      <c r="B92" s="81" t="s">
        <v>693</v>
      </c>
      <c r="C92" t="s">
        <v>251</v>
      </c>
    </row>
    <row r="93" spans="1:3" ht="15.75">
      <c r="A93" s="81">
        <v>51</v>
      </c>
      <c r="B93" s="81" t="s">
        <v>694</v>
      </c>
      <c r="C93" t="s">
        <v>251</v>
      </c>
    </row>
    <row r="94" spans="1:3" ht="15.75">
      <c r="A94" s="81">
        <v>52</v>
      </c>
      <c r="B94" s="81" t="s">
        <v>695</v>
      </c>
      <c r="C94" t="s">
        <v>251</v>
      </c>
    </row>
    <row r="95" spans="1:3" ht="15.75">
      <c r="A95" s="81">
        <v>60</v>
      </c>
      <c r="B95" s="81" t="s">
        <v>696</v>
      </c>
      <c r="C95" t="s">
        <v>251</v>
      </c>
    </row>
    <row r="96" spans="1:3" ht="15.75">
      <c r="A96" s="81">
        <v>62</v>
      </c>
      <c r="B96" s="81" t="s">
        <v>697</v>
      </c>
      <c r="C96" t="s">
        <v>251</v>
      </c>
    </row>
    <row r="97" spans="1:3" ht="15.75">
      <c r="A97" s="81">
        <v>63</v>
      </c>
      <c r="B97" s="81" t="s">
        <v>698</v>
      </c>
      <c r="C97" t="s">
        <v>251</v>
      </c>
    </row>
  </sheetData>
  <sheetProtection/>
  <autoFilter ref="A4:C97"/>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G161"/>
  <sheetViews>
    <sheetView workbookViewId="0" topLeftCell="A1">
      <selection activeCell="F140" sqref="F140"/>
    </sheetView>
  </sheetViews>
  <sheetFormatPr defaultColWidth="9.00390625" defaultRowHeight="15.75"/>
  <cols>
    <col min="1" max="1" width="40.50390625" style="200" customWidth="1"/>
    <col min="2" max="2" width="6.25390625" style="197" bestFit="1" customWidth="1"/>
    <col min="3" max="3" width="8.00390625" style="198" customWidth="1"/>
    <col min="4" max="5" width="18.625" style="198" bestFit="1" customWidth="1"/>
    <col min="6" max="6" width="18.50390625" style="197" bestFit="1" customWidth="1"/>
    <col min="7" max="7" width="16.375" style="199" customWidth="1"/>
    <col min="8" max="16384" width="9.00390625" style="197" customWidth="1"/>
  </cols>
  <sheetData>
    <row r="1" spans="1:7" s="310" customFormat="1" ht="15.75">
      <c r="A1" s="309" t="s">
        <v>370</v>
      </c>
      <c r="C1" s="311"/>
      <c r="D1" s="311"/>
      <c r="E1" s="311"/>
      <c r="G1" s="312"/>
    </row>
    <row r="2" spans="4:5" ht="10.5" customHeight="1">
      <c r="D2" s="201">
        <v>0</v>
      </c>
      <c r="E2" s="202">
        <v>0</v>
      </c>
    </row>
    <row r="3" spans="1:7" s="203" customFormat="1" ht="15.75">
      <c r="A3" s="313" t="s">
        <v>448</v>
      </c>
      <c r="B3" s="314"/>
      <c r="C3" s="315"/>
      <c r="D3" s="315"/>
      <c r="E3" s="315"/>
      <c r="G3" s="204"/>
    </row>
    <row r="4" spans="1:7" s="209" customFormat="1" ht="14.25">
      <c r="A4" s="205" t="s">
        <v>752</v>
      </c>
      <c r="B4" s="206"/>
      <c r="C4" s="206"/>
      <c r="D4" s="207"/>
      <c r="E4" s="208"/>
      <c r="G4" s="210"/>
    </row>
    <row r="5" spans="1:5" ht="21.75" customHeight="1">
      <c r="A5" s="211"/>
      <c r="D5" s="680" t="s">
        <v>450</v>
      </c>
      <c r="E5" s="680"/>
    </row>
    <row r="6" spans="1:5" ht="7.5" customHeight="1" thickBot="1">
      <c r="A6" s="211"/>
      <c r="D6" s="212"/>
      <c r="E6" s="213"/>
    </row>
    <row r="7" spans="1:7" s="198" customFormat="1" ht="30">
      <c r="A7" s="316" t="s">
        <v>451</v>
      </c>
      <c r="B7" s="317" t="s">
        <v>452</v>
      </c>
      <c r="C7" s="317" t="s">
        <v>453</v>
      </c>
      <c r="D7" s="318" t="s">
        <v>747</v>
      </c>
      <c r="E7" s="319" t="s">
        <v>457</v>
      </c>
      <c r="G7" s="214"/>
    </row>
    <row r="8" spans="1:5" ht="19.5" customHeight="1">
      <c r="A8" s="215" t="s">
        <v>458</v>
      </c>
      <c r="B8" s="216">
        <v>100</v>
      </c>
      <c r="C8" s="217"/>
      <c r="D8" s="218">
        <f>D9+D12+D15+D22+D25</f>
        <v>15343700476014.043</v>
      </c>
      <c r="E8" s="219">
        <f>E9+E12+E15+E22+E25</f>
        <v>16942877661558</v>
      </c>
    </row>
    <row r="9" spans="1:5" ht="19.5" customHeight="1">
      <c r="A9" s="220" t="s">
        <v>459</v>
      </c>
      <c r="B9" s="221">
        <v>110</v>
      </c>
      <c r="C9" s="222" t="s">
        <v>253</v>
      </c>
      <c r="D9" s="223">
        <f>D10+D11</f>
        <v>713575570015</v>
      </c>
      <c r="E9" s="224">
        <f>SUM(E10:E11)</f>
        <v>1302487881301</v>
      </c>
    </row>
    <row r="10" spans="1:5" ht="19.5" customHeight="1">
      <c r="A10" s="230" t="s">
        <v>460</v>
      </c>
      <c r="B10" s="225">
        <v>111</v>
      </c>
      <c r="C10" s="222"/>
      <c r="D10" s="226">
        <v>445414097180</v>
      </c>
      <c r="E10" s="227">
        <v>602289495986</v>
      </c>
    </row>
    <row r="11" spans="1:6" ht="19.5" customHeight="1">
      <c r="A11" s="228" t="s">
        <v>461</v>
      </c>
      <c r="B11" s="225">
        <v>112</v>
      </c>
      <c r="C11" s="222"/>
      <c r="D11" s="226">
        <v>268161472835</v>
      </c>
      <c r="E11" s="227">
        <v>700198385315</v>
      </c>
      <c r="F11" s="212"/>
    </row>
    <row r="12" spans="1:6" ht="19.5" customHeight="1">
      <c r="A12" s="220" t="s">
        <v>462</v>
      </c>
      <c r="B12" s="221">
        <v>120</v>
      </c>
      <c r="C12" s="222" t="s">
        <v>254</v>
      </c>
      <c r="D12" s="223">
        <f>D13+D14</f>
        <v>36135731899</v>
      </c>
      <c r="E12" s="224">
        <f>E13+E14</f>
        <v>589793115266</v>
      </c>
      <c r="F12" s="212"/>
    </row>
    <row r="13" spans="1:6" ht="19.5" customHeight="1">
      <c r="A13" s="230" t="s">
        <v>463</v>
      </c>
      <c r="B13" s="225">
        <v>121</v>
      </c>
      <c r="C13" s="222"/>
      <c r="D13" s="226">
        <v>51229789143</v>
      </c>
      <c r="E13" s="227">
        <v>620094018014</v>
      </c>
      <c r="F13" s="212"/>
    </row>
    <row r="14" spans="1:6" ht="19.5" customHeight="1">
      <c r="A14" s="228" t="s">
        <v>464</v>
      </c>
      <c r="B14" s="225">
        <v>129</v>
      </c>
      <c r="C14" s="222"/>
      <c r="D14" s="226">
        <v>-15094057244</v>
      </c>
      <c r="E14" s="227">
        <v>-30300902748</v>
      </c>
      <c r="F14" s="212"/>
    </row>
    <row r="15" spans="1:6" ht="19.5" customHeight="1">
      <c r="A15" s="220" t="s">
        <v>465</v>
      </c>
      <c r="B15" s="221">
        <v>130</v>
      </c>
      <c r="C15" s="229"/>
      <c r="D15" s="223">
        <f>SUM(D16:D21)</f>
        <v>5537645693170</v>
      </c>
      <c r="E15" s="224">
        <f>SUM(E16:E21)</f>
        <v>6261495256899</v>
      </c>
      <c r="F15" s="212"/>
    </row>
    <row r="16" spans="1:6" ht="19.5" customHeight="1">
      <c r="A16" s="228" t="s">
        <v>466</v>
      </c>
      <c r="B16" s="225">
        <v>131</v>
      </c>
      <c r="C16" s="222"/>
      <c r="D16" s="226">
        <v>3688144891092</v>
      </c>
      <c r="E16" s="227">
        <v>4348745288738</v>
      </c>
      <c r="F16" s="212"/>
    </row>
    <row r="17" spans="1:6" ht="19.5" customHeight="1">
      <c r="A17" s="228" t="s">
        <v>467</v>
      </c>
      <c r="B17" s="225">
        <v>132</v>
      </c>
      <c r="C17" s="222"/>
      <c r="D17" s="226">
        <v>1366362386390</v>
      </c>
      <c r="E17" s="227">
        <v>1445478706077</v>
      </c>
      <c r="F17" s="212"/>
    </row>
    <row r="18" spans="1:5" ht="19.5" customHeight="1" hidden="1">
      <c r="A18" s="230" t="s">
        <v>468</v>
      </c>
      <c r="B18" s="225">
        <v>133</v>
      </c>
      <c r="C18" s="222"/>
      <c r="D18" s="226">
        <v>0</v>
      </c>
      <c r="E18" s="227">
        <v>0</v>
      </c>
    </row>
    <row r="19" spans="1:5" ht="19.5" customHeight="1">
      <c r="A19" s="228" t="s">
        <v>715</v>
      </c>
      <c r="B19" s="225">
        <v>134</v>
      </c>
      <c r="C19" s="222"/>
      <c r="D19" s="226">
        <v>563926179</v>
      </c>
      <c r="E19" s="227">
        <v>466467179</v>
      </c>
    </row>
    <row r="20" spans="1:5" ht="19.5" customHeight="1">
      <c r="A20" s="230" t="s">
        <v>716</v>
      </c>
      <c r="B20" s="225">
        <v>135</v>
      </c>
      <c r="C20" s="222" t="s">
        <v>255</v>
      </c>
      <c r="D20" s="226">
        <v>764185071758</v>
      </c>
      <c r="E20" s="227">
        <v>711681237732</v>
      </c>
    </row>
    <row r="21" spans="1:5" ht="19.5" customHeight="1">
      <c r="A21" s="228" t="s">
        <v>717</v>
      </c>
      <c r="B21" s="225">
        <v>139</v>
      </c>
      <c r="C21" s="222"/>
      <c r="D21" s="569">
        <v>-281610582249</v>
      </c>
      <c r="E21" s="227">
        <v>-244876442827</v>
      </c>
    </row>
    <row r="22" spans="1:5" ht="19.5" customHeight="1">
      <c r="A22" s="220" t="s">
        <v>469</v>
      </c>
      <c r="B22" s="221">
        <v>140</v>
      </c>
      <c r="C22" s="222"/>
      <c r="D22" s="223">
        <f>D23+D24</f>
        <v>7962195075028</v>
      </c>
      <c r="E22" s="224">
        <f>E23+E24</f>
        <v>7852924053022</v>
      </c>
    </row>
    <row r="23" spans="1:6" ht="19.5" customHeight="1">
      <c r="A23" s="230" t="s">
        <v>470</v>
      </c>
      <c r="B23" s="225">
        <v>141</v>
      </c>
      <c r="C23" s="222" t="s">
        <v>256</v>
      </c>
      <c r="D23" s="226">
        <v>7989719330353</v>
      </c>
      <c r="E23" s="227">
        <v>7876904012116</v>
      </c>
      <c r="F23" s="212"/>
    </row>
    <row r="24" spans="1:6" ht="19.5" customHeight="1">
      <c r="A24" s="228" t="s">
        <v>471</v>
      </c>
      <c r="B24" s="225">
        <v>149</v>
      </c>
      <c r="C24" s="222"/>
      <c r="D24" s="226">
        <v>-27524255325</v>
      </c>
      <c r="E24" s="227">
        <v>-23979959094</v>
      </c>
      <c r="F24" s="212"/>
    </row>
    <row r="25" spans="1:7" s="231" customFormat="1" ht="19.5" customHeight="1">
      <c r="A25" s="220" t="s">
        <v>472</v>
      </c>
      <c r="B25" s="221">
        <v>150</v>
      </c>
      <c r="C25" s="229"/>
      <c r="D25" s="223">
        <f>SUM(D26:D29)</f>
        <v>1094148405902.043</v>
      </c>
      <c r="E25" s="224">
        <f>SUM(E26:E29)</f>
        <v>936177355070</v>
      </c>
      <c r="G25" s="232"/>
    </row>
    <row r="26" spans="1:5" ht="19.5" customHeight="1">
      <c r="A26" s="228" t="s">
        <v>473</v>
      </c>
      <c r="B26" s="225">
        <v>151</v>
      </c>
      <c r="C26" s="222" t="s">
        <v>357</v>
      </c>
      <c r="D26" s="226">
        <v>77980812689</v>
      </c>
      <c r="E26" s="227">
        <v>39322944011</v>
      </c>
    </row>
    <row r="27" spans="1:5" ht="19.5" customHeight="1">
      <c r="A27" s="228" t="s">
        <v>474</v>
      </c>
      <c r="B27" s="225">
        <v>152</v>
      </c>
      <c r="C27" s="222"/>
      <c r="D27" s="226">
        <v>140229760829</v>
      </c>
      <c r="E27" s="227">
        <v>138410544885</v>
      </c>
    </row>
    <row r="28" spans="1:5" ht="19.5" customHeight="1">
      <c r="A28" s="228" t="s">
        <v>475</v>
      </c>
      <c r="B28" s="225">
        <v>154</v>
      </c>
      <c r="C28" s="233" t="s">
        <v>268</v>
      </c>
      <c r="D28" s="226">
        <v>57972455219</v>
      </c>
      <c r="E28" s="227">
        <v>60870877227</v>
      </c>
    </row>
    <row r="29" spans="1:5" ht="19.5" customHeight="1" thickBot="1">
      <c r="A29" s="234" t="s">
        <v>476</v>
      </c>
      <c r="B29" s="235">
        <v>158</v>
      </c>
      <c r="C29" s="236"/>
      <c r="D29" s="237">
        <v>817965377165.043</v>
      </c>
      <c r="E29" s="238">
        <v>697572988947</v>
      </c>
    </row>
    <row r="30" spans="1:5" ht="15">
      <c r="A30" s="239"/>
      <c r="B30" s="240"/>
      <c r="C30" s="241"/>
      <c r="D30" s="242"/>
      <c r="E30" s="242"/>
    </row>
    <row r="31" spans="1:5" ht="15">
      <c r="A31" s="239"/>
      <c r="B31" s="240"/>
      <c r="C31" s="241"/>
      <c r="D31" s="242"/>
      <c r="E31" s="242"/>
    </row>
    <row r="32" spans="1:5" ht="15">
      <c r="A32" s="239"/>
      <c r="B32" s="240"/>
      <c r="C32" s="241"/>
      <c r="D32" s="242"/>
      <c r="E32" s="242"/>
    </row>
    <row r="33" spans="1:5" ht="15">
      <c r="A33" s="239"/>
      <c r="B33" s="240"/>
      <c r="C33" s="241"/>
      <c r="D33" s="242"/>
      <c r="E33" s="242"/>
    </row>
    <row r="34" spans="1:5" ht="15">
      <c r="A34" s="239"/>
      <c r="B34" s="240"/>
      <c r="C34" s="241"/>
      <c r="D34" s="242"/>
      <c r="E34" s="242"/>
    </row>
    <row r="35" spans="1:5" ht="15">
      <c r="A35" s="239"/>
      <c r="B35" s="240"/>
      <c r="C35" s="241"/>
      <c r="D35" s="242"/>
      <c r="E35" s="242"/>
    </row>
    <row r="36" spans="1:5" ht="15">
      <c r="A36" s="239"/>
      <c r="B36" s="240"/>
      <c r="C36" s="241"/>
      <c r="D36" s="242"/>
      <c r="E36" s="242"/>
    </row>
    <row r="37" spans="1:5" ht="15">
      <c r="A37" s="239"/>
      <c r="B37" s="240"/>
      <c r="C37" s="241"/>
      <c r="D37" s="242"/>
      <c r="E37" s="242"/>
    </row>
    <row r="38" spans="1:5" ht="15">
      <c r="A38" s="239"/>
      <c r="B38" s="240"/>
      <c r="C38" s="241"/>
      <c r="D38" s="242"/>
      <c r="E38" s="242"/>
    </row>
    <row r="39" spans="1:5" ht="15">
      <c r="A39" s="239"/>
      <c r="B39" s="240"/>
      <c r="C39" s="241"/>
      <c r="D39" s="242"/>
      <c r="E39" s="242"/>
    </row>
    <row r="40" spans="1:5" ht="15">
      <c r="A40" s="239"/>
      <c r="B40" s="240"/>
      <c r="C40" s="241"/>
      <c r="D40" s="242"/>
      <c r="E40" s="242"/>
    </row>
    <row r="41" spans="1:5" ht="15">
      <c r="A41" s="239"/>
      <c r="B41" s="240"/>
      <c r="C41" s="241"/>
      <c r="D41" s="242"/>
      <c r="E41" s="242"/>
    </row>
    <row r="42" spans="1:5" ht="15">
      <c r="A42" s="239"/>
      <c r="B42" s="240"/>
      <c r="C42" s="241"/>
      <c r="D42" s="242"/>
      <c r="E42" s="242"/>
    </row>
    <row r="43" spans="1:5" ht="15">
      <c r="A43" s="239"/>
      <c r="B43" s="240"/>
      <c r="C43" s="241"/>
      <c r="D43" s="242"/>
      <c r="E43" s="242"/>
    </row>
    <row r="44" spans="1:5" ht="15">
      <c r="A44" s="239"/>
      <c r="B44" s="240"/>
      <c r="C44" s="241"/>
      <c r="D44" s="242"/>
      <c r="E44" s="242"/>
    </row>
    <row r="45" spans="1:5" ht="15">
      <c r="A45" s="239"/>
      <c r="B45" s="240"/>
      <c r="C45" s="241"/>
      <c r="D45" s="242"/>
      <c r="E45" s="242"/>
    </row>
    <row r="46" spans="1:5" ht="15">
      <c r="A46" s="239"/>
      <c r="B46" s="240"/>
      <c r="C46" s="241"/>
      <c r="D46" s="242"/>
      <c r="E46" s="242"/>
    </row>
    <row r="47" spans="1:5" ht="15">
      <c r="A47" s="239"/>
      <c r="B47" s="240"/>
      <c r="C47" s="241"/>
      <c r="D47" s="242"/>
      <c r="E47" s="242"/>
    </row>
    <row r="48" spans="1:5" ht="15">
      <c r="A48" s="239"/>
      <c r="B48" s="240"/>
      <c r="C48" s="241"/>
      <c r="D48" s="242"/>
      <c r="E48" s="242"/>
    </row>
    <row r="49" spans="1:5" ht="15">
      <c r="A49" s="239"/>
      <c r="B49" s="240"/>
      <c r="C49" s="241"/>
      <c r="D49" s="242"/>
      <c r="E49" s="242"/>
    </row>
    <row r="50" spans="1:7" s="310" customFormat="1" ht="16.5" customHeight="1">
      <c r="A50" s="309" t="s">
        <v>370</v>
      </c>
      <c r="C50" s="311"/>
      <c r="D50" s="321"/>
      <c r="E50" s="311"/>
      <c r="G50" s="312"/>
    </row>
    <row r="51" spans="1:4" ht="15">
      <c r="A51" s="196"/>
      <c r="D51" s="243"/>
    </row>
    <row r="52" spans="1:5" ht="15.75">
      <c r="A52" s="313" t="s">
        <v>297</v>
      </c>
      <c r="B52" s="314"/>
      <c r="C52" s="315"/>
      <c r="D52" s="320"/>
      <c r="E52" s="315"/>
    </row>
    <row r="53" spans="1:5" ht="14.25">
      <c r="A53" s="205" t="str">
        <f>A4</f>
        <v>Tại ngày 30/09/2012</v>
      </c>
      <c r="B53" s="206"/>
      <c r="C53" s="206"/>
      <c r="D53" s="208"/>
      <c r="E53" s="208"/>
    </row>
    <row r="54" spans="1:5" ht="15.75" customHeight="1">
      <c r="A54" s="211"/>
      <c r="D54" s="680" t="s">
        <v>450</v>
      </c>
      <c r="E54" s="680"/>
    </row>
    <row r="55" spans="1:5" ht="8.25" customHeight="1" thickBot="1">
      <c r="A55" s="211"/>
      <c r="D55" s="212"/>
      <c r="E55" s="213"/>
    </row>
    <row r="56" spans="1:7" s="198" customFormat="1" ht="30">
      <c r="A56" s="316" t="s">
        <v>451</v>
      </c>
      <c r="B56" s="317" t="s">
        <v>452</v>
      </c>
      <c r="C56" s="317" t="s">
        <v>453</v>
      </c>
      <c r="D56" s="318" t="s">
        <v>747</v>
      </c>
      <c r="E56" s="319" t="s">
        <v>457</v>
      </c>
      <c r="G56" s="214"/>
    </row>
    <row r="57" spans="1:5" ht="17.25" customHeight="1">
      <c r="A57" s="215" t="s">
        <v>477</v>
      </c>
      <c r="B57" s="216">
        <v>200</v>
      </c>
      <c r="C57" s="217"/>
      <c r="D57" s="244">
        <f>D58+D64+D75+D78+D83+D84</f>
        <v>12876545482161.773</v>
      </c>
      <c r="E57" s="219">
        <f>E58+E64+E75+E78+E83+E84</f>
        <v>13182031190944</v>
      </c>
    </row>
    <row r="58" spans="1:5" ht="17.25" customHeight="1">
      <c r="A58" s="220" t="s">
        <v>478</v>
      </c>
      <c r="B58" s="221">
        <v>210</v>
      </c>
      <c r="C58" s="229"/>
      <c r="D58" s="223">
        <f>SUM(D59:D63)</f>
        <v>-40234645612</v>
      </c>
      <c r="E58" s="224">
        <f>SUM(E59:E63)</f>
        <v>95676892491</v>
      </c>
    </row>
    <row r="59" spans="1:5" ht="17.25" customHeight="1">
      <c r="A59" s="228" t="s">
        <v>479</v>
      </c>
      <c r="B59" s="225">
        <v>211</v>
      </c>
      <c r="C59" s="222"/>
      <c r="D59" s="226">
        <v>1858506346</v>
      </c>
      <c r="E59" s="227">
        <v>1653431298</v>
      </c>
    </row>
    <row r="60" spans="1:5" ht="21.75" customHeight="1">
      <c r="A60" s="228" t="s">
        <v>480</v>
      </c>
      <c r="B60" s="225">
        <v>212</v>
      </c>
      <c r="C60" s="222"/>
      <c r="D60" s="226">
        <v>0</v>
      </c>
      <c r="E60" s="227">
        <v>0</v>
      </c>
    </row>
    <row r="61" spans="1:5" ht="21.75" customHeight="1" hidden="1">
      <c r="A61" s="230" t="s">
        <v>481</v>
      </c>
      <c r="B61" s="225">
        <v>213</v>
      </c>
      <c r="C61" s="233" t="s">
        <v>257</v>
      </c>
      <c r="D61" s="226">
        <v>0</v>
      </c>
      <c r="E61" s="227">
        <v>0</v>
      </c>
    </row>
    <row r="62" spans="1:5" ht="17.25" customHeight="1">
      <c r="A62" s="230" t="s">
        <v>738</v>
      </c>
      <c r="B62" s="225">
        <v>218</v>
      </c>
      <c r="C62" s="222" t="s">
        <v>257</v>
      </c>
      <c r="D62" s="226">
        <v>29556034538</v>
      </c>
      <c r="E62" s="227">
        <v>95125647689</v>
      </c>
    </row>
    <row r="63" spans="1:5" ht="17.25" customHeight="1">
      <c r="A63" s="228" t="s">
        <v>739</v>
      </c>
      <c r="B63" s="225">
        <v>219</v>
      </c>
      <c r="C63" s="222"/>
      <c r="D63" s="226">
        <v>-71649186496</v>
      </c>
      <c r="E63" s="227">
        <v>-1102186496</v>
      </c>
    </row>
    <row r="64" spans="1:5" ht="17.25" customHeight="1">
      <c r="A64" s="220" t="s">
        <v>482</v>
      </c>
      <c r="B64" s="221">
        <v>220</v>
      </c>
      <c r="C64" s="229"/>
      <c r="D64" s="223">
        <f>D65+D68+D71+D74</f>
        <v>10164118694110.855</v>
      </c>
      <c r="E64" s="224">
        <f>E65+E68+E71+E74</f>
        <v>10334204128356</v>
      </c>
    </row>
    <row r="65" spans="1:5" ht="17.25" customHeight="1">
      <c r="A65" s="230" t="s">
        <v>483</v>
      </c>
      <c r="B65" s="225">
        <v>221</v>
      </c>
      <c r="C65" s="222" t="s">
        <v>258</v>
      </c>
      <c r="D65" s="226">
        <f>D66+D67</f>
        <v>7484133387531.049</v>
      </c>
      <c r="E65" s="227">
        <f>E66+E67</f>
        <v>7835476141704</v>
      </c>
    </row>
    <row r="66" spans="1:7" s="198" customFormat="1" ht="17.25" customHeight="1">
      <c r="A66" s="245" t="s">
        <v>484</v>
      </c>
      <c r="B66" s="246">
        <v>222</v>
      </c>
      <c r="C66" s="222"/>
      <c r="D66" s="247">
        <v>10066585186904</v>
      </c>
      <c r="E66" s="248">
        <v>10090434732373</v>
      </c>
      <c r="F66" s="197"/>
      <c r="G66" s="214"/>
    </row>
    <row r="67" spans="1:7" s="198" customFormat="1" ht="17.25" customHeight="1">
      <c r="A67" s="245" t="s">
        <v>485</v>
      </c>
      <c r="B67" s="246">
        <v>223</v>
      </c>
      <c r="C67" s="222"/>
      <c r="D67" s="247">
        <v>-2582451799372.9507</v>
      </c>
      <c r="E67" s="248">
        <v>-2254958590669</v>
      </c>
      <c r="F67" s="197"/>
      <c r="G67" s="214"/>
    </row>
    <row r="68" spans="1:5" ht="17.25" customHeight="1">
      <c r="A68" s="230" t="s">
        <v>486</v>
      </c>
      <c r="B68" s="225">
        <v>224</v>
      </c>
      <c r="C68" s="222" t="s">
        <v>259</v>
      </c>
      <c r="D68" s="226">
        <f>D69+D70</f>
        <v>53013654107</v>
      </c>
      <c r="E68" s="227">
        <f>E69+E70</f>
        <v>60525555159</v>
      </c>
    </row>
    <row r="69" spans="1:7" s="198" customFormat="1" ht="17.25" customHeight="1">
      <c r="A69" s="245" t="s">
        <v>484</v>
      </c>
      <c r="B69" s="246">
        <v>225</v>
      </c>
      <c r="C69" s="222"/>
      <c r="D69" s="247">
        <v>89368683819</v>
      </c>
      <c r="E69" s="248">
        <v>89649347055</v>
      </c>
      <c r="F69" s="197"/>
      <c r="G69" s="214"/>
    </row>
    <row r="70" spans="1:7" s="198" customFormat="1" ht="17.25" customHeight="1">
      <c r="A70" s="245" t="s">
        <v>485</v>
      </c>
      <c r="B70" s="246">
        <v>226</v>
      </c>
      <c r="C70" s="222"/>
      <c r="D70" s="247">
        <v>-36355029712</v>
      </c>
      <c r="E70" s="248">
        <v>-29123791896</v>
      </c>
      <c r="F70" s="197"/>
      <c r="G70" s="214"/>
    </row>
    <row r="71" spans="1:5" ht="17.25" customHeight="1">
      <c r="A71" s="230" t="s">
        <v>487</v>
      </c>
      <c r="B71" s="225">
        <v>227</v>
      </c>
      <c r="C71" s="222" t="s">
        <v>260</v>
      </c>
      <c r="D71" s="226">
        <f>D72+D73</f>
        <v>62219047380</v>
      </c>
      <c r="E71" s="227">
        <f>E72+E73</f>
        <v>60560960098</v>
      </c>
    </row>
    <row r="72" spans="1:7" s="198" customFormat="1" ht="17.25" customHeight="1">
      <c r="A72" s="245" t="s">
        <v>484</v>
      </c>
      <c r="B72" s="246">
        <v>228</v>
      </c>
      <c r="C72" s="222"/>
      <c r="D72" s="247">
        <v>70345684801</v>
      </c>
      <c r="E72" s="248">
        <v>66982202701</v>
      </c>
      <c r="F72" s="197"/>
      <c r="G72" s="214"/>
    </row>
    <row r="73" spans="1:7" s="198" customFormat="1" ht="17.25" customHeight="1">
      <c r="A73" s="245" t="s">
        <v>485</v>
      </c>
      <c r="B73" s="246">
        <v>229</v>
      </c>
      <c r="C73" s="222"/>
      <c r="D73" s="247">
        <v>-8126637421</v>
      </c>
      <c r="E73" s="248">
        <v>-6421242603</v>
      </c>
      <c r="F73" s="197"/>
      <c r="G73" s="214"/>
    </row>
    <row r="74" spans="1:5" ht="17.25" customHeight="1">
      <c r="A74" s="230" t="s">
        <v>488</v>
      </c>
      <c r="B74" s="225">
        <v>230</v>
      </c>
      <c r="C74" s="222" t="s">
        <v>261</v>
      </c>
      <c r="D74" s="226">
        <v>2564752605092.807</v>
      </c>
      <c r="E74" s="227">
        <v>2377641471395</v>
      </c>
    </row>
    <row r="75" spans="1:5" ht="17.25" customHeight="1">
      <c r="A75" s="249" t="s">
        <v>489</v>
      </c>
      <c r="B75" s="221">
        <v>240</v>
      </c>
      <c r="C75" s="222" t="s">
        <v>262</v>
      </c>
      <c r="D75" s="223">
        <f>SUM(D76:D77)</f>
        <v>770121814184.3346</v>
      </c>
      <c r="E75" s="224">
        <f>E76+E77</f>
        <v>758840154029</v>
      </c>
    </row>
    <row r="76" spans="1:5" ht="17.25" customHeight="1">
      <c r="A76" s="228" t="s">
        <v>484</v>
      </c>
      <c r="B76" s="225">
        <v>241</v>
      </c>
      <c r="C76" s="229"/>
      <c r="D76" s="226">
        <v>939080999129.35</v>
      </c>
      <c r="E76" s="227">
        <v>895235941187</v>
      </c>
    </row>
    <row r="77" spans="1:5" ht="17.25" customHeight="1">
      <c r="A77" s="228" t="s">
        <v>485</v>
      </c>
      <c r="B77" s="225">
        <v>242</v>
      </c>
      <c r="C77" s="222"/>
      <c r="D77" s="226">
        <v>-168959184945.0154</v>
      </c>
      <c r="E77" s="227">
        <v>-136395787158</v>
      </c>
    </row>
    <row r="78" spans="1:5" ht="17.25" customHeight="1">
      <c r="A78" s="220" t="s">
        <v>490</v>
      </c>
      <c r="B78" s="221">
        <v>250</v>
      </c>
      <c r="C78" s="222"/>
      <c r="D78" s="223">
        <f>SUM(D80:D82)</f>
        <v>1419943809102.3784</v>
      </c>
      <c r="E78" s="224">
        <f>SUM(E80:E82)</f>
        <v>1369811713511</v>
      </c>
    </row>
    <row r="79" spans="1:5" ht="21.75" customHeight="1" hidden="1">
      <c r="A79" s="230" t="s">
        <v>491</v>
      </c>
      <c r="B79" s="225">
        <v>251</v>
      </c>
      <c r="C79" s="222"/>
      <c r="D79" s="226">
        <v>0</v>
      </c>
      <c r="E79" s="227">
        <v>0</v>
      </c>
    </row>
    <row r="80" spans="1:5" ht="17.25" customHeight="1">
      <c r="A80" s="230" t="s">
        <v>730</v>
      </c>
      <c r="B80" s="225">
        <v>252</v>
      </c>
      <c r="C80" s="222"/>
      <c r="D80" s="226">
        <v>955782054473.2476</v>
      </c>
      <c r="E80" s="227">
        <v>997118365407</v>
      </c>
    </row>
    <row r="81" spans="1:5" ht="17.25" customHeight="1">
      <c r="A81" s="230" t="s">
        <v>731</v>
      </c>
      <c r="B81" s="225">
        <v>258</v>
      </c>
      <c r="C81" s="222" t="s">
        <v>263</v>
      </c>
      <c r="D81" s="226">
        <v>481422571218.1825</v>
      </c>
      <c r="E81" s="227">
        <v>449992612515</v>
      </c>
    </row>
    <row r="82" spans="1:6" ht="17.25" customHeight="1">
      <c r="A82" s="228" t="s">
        <v>732</v>
      </c>
      <c r="B82" s="225">
        <v>259</v>
      </c>
      <c r="C82" s="222"/>
      <c r="D82" s="226">
        <v>-17260816589.051758</v>
      </c>
      <c r="E82" s="227">
        <v>-77299264411</v>
      </c>
      <c r="F82" s="212"/>
    </row>
    <row r="83" spans="1:7" s="231" customFormat="1" ht="17.25" customHeight="1">
      <c r="A83" s="220" t="s">
        <v>492</v>
      </c>
      <c r="B83" s="221">
        <v>260</v>
      </c>
      <c r="C83" s="229"/>
      <c r="D83" s="223">
        <v>10008892111.5</v>
      </c>
      <c r="E83" s="224">
        <v>11963561724</v>
      </c>
      <c r="G83" s="232"/>
    </row>
    <row r="84" spans="1:5" ht="17.25" customHeight="1">
      <c r="A84" s="220" t="s">
        <v>493</v>
      </c>
      <c r="B84" s="221">
        <v>270</v>
      </c>
      <c r="C84" s="222"/>
      <c r="D84" s="223">
        <f>SUM(D85:D87)</f>
        <v>552586918264.7048</v>
      </c>
      <c r="E84" s="224">
        <f>SUM(E85:E87)</f>
        <v>611534740833</v>
      </c>
    </row>
    <row r="85" spans="1:5" ht="17.25" customHeight="1">
      <c r="A85" s="228" t="s">
        <v>494</v>
      </c>
      <c r="B85" s="225">
        <v>271</v>
      </c>
      <c r="C85" s="222" t="s">
        <v>264</v>
      </c>
      <c r="D85" s="226">
        <v>305465438604.9005</v>
      </c>
      <c r="E85" s="227">
        <v>339904807046</v>
      </c>
    </row>
    <row r="86" spans="1:5" ht="17.25" customHeight="1">
      <c r="A86" s="228" t="s">
        <v>495</v>
      </c>
      <c r="B86" s="225">
        <v>272</v>
      </c>
      <c r="C86" s="233" t="s">
        <v>267</v>
      </c>
      <c r="D86" s="226">
        <v>230754362273.80435</v>
      </c>
      <c r="E86" s="227">
        <v>253688213966</v>
      </c>
    </row>
    <row r="87" spans="1:5" ht="17.25" customHeight="1">
      <c r="A87" s="250" t="s">
        <v>496</v>
      </c>
      <c r="B87" s="251">
        <v>278</v>
      </c>
      <c r="C87" s="252"/>
      <c r="D87" s="253">
        <v>16367117386</v>
      </c>
      <c r="E87" s="254">
        <v>17941719821</v>
      </c>
    </row>
    <row r="88" spans="1:5" ht="19.5" customHeight="1" thickBot="1">
      <c r="A88" s="220" t="s">
        <v>497</v>
      </c>
      <c r="B88" s="221">
        <v>280</v>
      </c>
      <c r="C88" s="229"/>
      <c r="D88" s="255">
        <f>D8+D57</f>
        <v>28220245958175.816</v>
      </c>
      <c r="E88" s="224">
        <f>E8+E57</f>
        <v>30124908852502</v>
      </c>
    </row>
    <row r="89" spans="1:5" ht="15">
      <c r="A89" s="256"/>
      <c r="B89" s="257"/>
      <c r="C89" s="258"/>
      <c r="D89" s="259"/>
      <c r="E89" s="259"/>
    </row>
    <row r="90" spans="1:5" ht="15">
      <c r="A90" s="239"/>
      <c r="B90" s="260"/>
      <c r="C90" s="261"/>
      <c r="D90" s="262"/>
      <c r="E90" s="262"/>
    </row>
    <row r="91" spans="1:5" ht="15">
      <c r="A91" s="239"/>
      <c r="B91" s="260"/>
      <c r="C91" s="261"/>
      <c r="D91" s="262"/>
      <c r="E91" s="262"/>
    </row>
    <row r="92" spans="1:5" ht="15">
      <c r="A92" s="239"/>
      <c r="B92" s="260"/>
      <c r="C92" s="261"/>
      <c r="D92" s="262"/>
      <c r="E92" s="262"/>
    </row>
    <row r="93" spans="1:5" ht="15">
      <c r="A93" s="239"/>
      <c r="B93" s="260"/>
      <c r="C93" s="261"/>
      <c r="D93" s="262"/>
      <c r="E93" s="262"/>
    </row>
    <row r="94" spans="1:5" ht="15">
      <c r="A94" s="239"/>
      <c r="B94" s="260"/>
      <c r="C94" s="261"/>
      <c r="D94" s="262"/>
      <c r="E94" s="262"/>
    </row>
    <row r="95" spans="1:5" ht="15">
      <c r="A95" s="239"/>
      <c r="B95" s="260"/>
      <c r="C95" s="261"/>
      <c r="D95" s="262"/>
      <c r="E95" s="262"/>
    </row>
    <row r="96" spans="1:5" ht="15">
      <c r="A96" s="239"/>
      <c r="B96" s="260"/>
      <c r="C96" s="261"/>
      <c r="D96" s="262"/>
      <c r="E96" s="262"/>
    </row>
    <row r="97" spans="1:5" ht="15">
      <c r="A97" s="239"/>
      <c r="B97" s="260"/>
      <c r="C97" s="261"/>
      <c r="D97" s="262"/>
      <c r="E97" s="262"/>
    </row>
    <row r="98" spans="1:5" ht="15">
      <c r="A98" s="239"/>
      <c r="B98" s="260"/>
      <c r="C98" s="261"/>
      <c r="D98" s="262"/>
      <c r="E98" s="262"/>
    </row>
    <row r="99" spans="1:5" ht="15">
      <c r="A99" s="239"/>
      <c r="B99" s="260"/>
      <c r="C99" s="261"/>
      <c r="D99" s="262"/>
      <c r="E99" s="262"/>
    </row>
    <row r="100" spans="1:5" ht="15">
      <c r="A100" s="239"/>
      <c r="B100" s="260"/>
      <c r="C100" s="261"/>
      <c r="D100" s="262"/>
      <c r="E100" s="262"/>
    </row>
    <row r="101" spans="1:5" ht="15">
      <c r="A101" s="239"/>
      <c r="B101" s="260"/>
      <c r="C101" s="261"/>
      <c r="D101" s="262"/>
      <c r="E101" s="262"/>
    </row>
    <row r="102" spans="1:5" ht="25.5" customHeight="1">
      <c r="A102" s="309" t="s">
        <v>370</v>
      </c>
      <c r="B102" s="310"/>
      <c r="C102" s="311"/>
      <c r="D102" s="311"/>
      <c r="E102" s="311"/>
    </row>
    <row r="103" spans="1:5" ht="15.75">
      <c r="A103" s="313" t="s">
        <v>297</v>
      </c>
      <c r="B103" s="314"/>
      <c r="C103" s="315"/>
      <c r="D103" s="315"/>
      <c r="E103" s="315"/>
    </row>
    <row r="104" spans="1:5" ht="14.25">
      <c r="A104" s="205" t="str">
        <f>A4</f>
        <v>Tại ngày 30/09/2012</v>
      </c>
      <c r="B104" s="206"/>
      <c r="C104" s="206"/>
      <c r="D104" s="207"/>
      <c r="E104" s="208"/>
    </row>
    <row r="105" spans="1:7" s="263" customFormat="1" ht="16.5" customHeight="1" thickBot="1">
      <c r="A105" s="211"/>
      <c r="B105" s="197"/>
      <c r="C105" s="198"/>
      <c r="D105" s="681" t="s">
        <v>450</v>
      </c>
      <c r="E105" s="681"/>
      <c r="G105" s="264"/>
    </row>
    <row r="106" spans="1:7" s="198" customFormat="1" ht="30">
      <c r="A106" s="322" t="s">
        <v>498</v>
      </c>
      <c r="B106" s="317" t="s">
        <v>452</v>
      </c>
      <c r="C106" s="323" t="s">
        <v>453</v>
      </c>
      <c r="D106" s="324" t="s">
        <v>747</v>
      </c>
      <c r="E106" s="325" t="s">
        <v>457</v>
      </c>
      <c r="G106" s="214"/>
    </row>
    <row r="107" spans="1:7" s="265" customFormat="1" ht="16.5" customHeight="1">
      <c r="A107" s="220" t="s">
        <v>499</v>
      </c>
      <c r="B107" s="221">
        <v>300</v>
      </c>
      <c r="C107" s="229"/>
      <c r="D107" s="223">
        <f>D108+D120</f>
        <v>21496150928446.65</v>
      </c>
      <c r="E107" s="224">
        <f>E108+E120</f>
        <v>24695202327310</v>
      </c>
      <c r="G107" s="266"/>
    </row>
    <row r="108" spans="1:5" ht="16.5" customHeight="1">
      <c r="A108" s="220" t="s">
        <v>500</v>
      </c>
      <c r="B108" s="221">
        <v>310</v>
      </c>
      <c r="C108" s="229"/>
      <c r="D108" s="223">
        <f>SUM(D109:D119)</f>
        <v>14498888940077.648</v>
      </c>
      <c r="E108" s="224">
        <f>SUM(E109:E119)</f>
        <v>17240405683821</v>
      </c>
    </row>
    <row r="109" spans="1:5" ht="16.5" customHeight="1">
      <c r="A109" s="230" t="s">
        <v>501</v>
      </c>
      <c r="B109" s="225">
        <v>311</v>
      </c>
      <c r="C109" s="222" t="s">
        <v>265</v>
      </c>
      <c r="D109" s="226">
        <v>5540902383298</v>
      </c>
      <c r="E109" s="227">
        <v>6885093141317</v>
      </c>
    </row>
    <row r="110" spans="1:5" ht="16.5" customHeight="1">
      <c r="A110" s="228" t="s">
        <v>502</v>
      </c>
      <c r="B110" s="225">
        <v>312</v>
      </c>
      <c r="C110" s="222"/>
      <c r="D110" s="226">
        <v>1925980182425.6475</v>
      </c>
      <c r="E110" s="227">
        <v>2683714683263</v>
      </c>
    </row>
    <row r="111" spans="1:5" ht="16.5" customHeight="1">
      <c r="A111" s="228" t="s">
        <v>503</v>
      </c>
      <c r="B111" s="225">
        <v>313</v>
      </c>
      <c r="C111" s="222"/>
      <c r="D111" s="226">
        <v>3697947437906</v>
      </c>
      <c r="E111" s="227">
        <v>4017249907424</v>
      </c>
    </row>
    <row r="112" spans="1:5" ht="16.5" customHeight="1">
      <c r="A112" s="228" t="s">
        <v>504</v>
      </c>
      <c r="B112" s="225">
        <v>314</v>
      </c>
      <c r="C112" s="222" t="s">
        <v>266</v>
      </c>
      <c r="D112" s="226">
        <v>506084520611</v>
      </c>
      <c r="E112" s="227">
        <v>336268102848</v>
      </c>
    </row>
    <row r="113" spans="1:5" ht="16.5" customHeight="1">
      <c r="A113" s="228" t="s">
        <v>505</v>
      </c>
      <c r="B113" s="225">
        <v>315</v>
      </c>
      <c r="C113" s="222"/>
      <c r="D113" s="226">
        <v>187038455621</v>
      </c>
      <c r="E113" s="227">
        <v>275464560691</v>
      </c>
    </row>
    <row r="114" spans="1:5" ht="16.5" customHeight="1">
      <c r="A114" s="230" t="s">
        <v>506</v>
      </c>
      <c r="B114" s="225">
        <v>316</v>
      </c>
      <c r="C114" s="222" t="s">
        <v>268</v>
      </c>
      <c r="D114" s="226">
        <v>764537501084</v>
      </c>
      <c r="E114" s="227">
        <v>1082014400128.9999</v>
      </c>
    </row>
    <row r="115" spans="1:5" ht="16.5" customHeight="1" hidden="1">
      <c r="A115" s="230" t="s">
        <v>507</v>
      </c>
      <c r="B115" s="225">
        <v>317</v>
      </c>
      <c r="C115" s="222"/>
      <c r="D115" s="226"/>
      <c r="E115" s="227"/>
    </row>
    <row r="116" spans="1:5" ht="16.5" customHeight="1" hidden="1">
      <c r="A116" s="267" t="s">
        <v>677</v>
      </c>
      <c r="B116" s="225">
        <v>318</v>
      </c>
      <c r="C116" s="222"/>
      <c r="D116" s="226"/>
      <c r="E116" s="227"/>
    </row>
    <row r="117" spans="1:5" ht="16.5" customHeight="1">
      <c r="A117" s="230" t="s">
        <v>298</v>
      </c>
      <c r="B117" s="225">
        <v>319</v>
      </c>
      <c r="C117" s="222" t="s">
        <v>269</v>
      </c>
      <c r="D117" s="226">
        <f>2986068481747-D128</f>
        <v>1833337671362</v>
      </c>
      <c r="E117" s="227">
        <v>1919434732085</v>
      </c>
    </row>
    <row r="118" spans="1:5" ht="16.5" customHeight="1">
      <c r="A118" s="228" t="s">
        <v>299</v>
      </c>
      <c r="B118" s="225">
        <v>320</v>
      </c>
      <c r="C118" s="229"/>
      <c r="D118" s="226">
        <v>1022940550</v>
      </c>
      <c r="E118" s="227">
        <v>793415882</v>
      </c>
    </row>
    <row r="119" spans="1:5" ht="16.5" customHeight="1">
      <c r="A119" s="228" t="s">
        <v>300</v>
      </c>
      <c r="B119" s="225">
        <v>323</v>
      </c>
      <c r="C119" s="229"/>
      <c r="D119" s="226">
        <v>42037847220</v>
      </c>
      <c r="E119" s="226">
        <v>40372740182</v>
      </c>
    </row>
    <row r="120" spans="1:5" ht="16.5" customHeight="1">
      <c r="A120" s="220" t="s">
        <v>508</v>
      </c>
      <c r="B120" s="221">
        <v>330</v>
      </c>
      <c r="C120" s="229"/>
      <c r="D120" s="223">
        <f>SUM(D121:D128)</f>
        <v>6997261988369</v>
      </c>
      <c r="E120" s="224">
        <f>SUM(E121:E128)</f>
        <v>7454796643489</v>
      </c>
    </row>
    <row r="121" spans="1:5" ht="16.5" customHeight="1">
      <c r="A121" s="228" t="s">
        <v>509</v>
      </c>
      <c r="B121" s="225">
        <v>331</v>
      </c>
      <c r="C121" s="222"/>
      <c r="D121" s="226">
        <v>94167968496</v>
      </c>
      <c r="E121" s="227">
        <v>119352502357</v>
      </c>
    </row>
    <row r="122" spans="1:6" ht="16.5" customHeight="1" hidden="1">
      <c r="A122" s="230" t="s">
        <v>510</v>
      </c>
      <c r="B122" s="225">
        <v>332</v>
      </c>
      <c r="C122" s="233" t="s">
        <v>271</v>
      </c>
      <c r="D122" s="226"/>
      <c r="E122" s="227"/>
      <c r="F122" s="212"/>
    </row>
    <row r="123" spans="1:5" ht="16.5" customHeight="1">
      <c r="A123" s="228" t="s">
        <v>301</v>
      </c>
      <c r="B123" s="225">
        <v>333</v>
      </c>
      <c r="C123" s="222"/>
      <c r="D123" s="226">
        <v>21518589176</v>
      </c>
      <c r="E123" s="227">
        <v>10128033205</v>
      </c>
    </row>
    <row r="124" spans="1:6" ht="16.5" customHeight="1">
      <c r="A124" s="230" t="s">
        <v>341</v>
      </c>
      <c r="B124" s="225">
        <v>334</v>
      </c>
      <c r="C124" s="222" t="s">
        <v>270</v>
      </c>
      <c r="D124" s="226">
        <v>5714278324485</v>
      </c>
      <c r="E124" s="227">
        <v>6086046170294</v>
      </c>
      <c r="F124" s="212"/>
    </row>
    <row r="125" spans="1:5" ht="16.5" customHeight="1">
      <c r="A125" s="228" t="s">
        <v>342</v>
      </c>
      <c r="B125" s="225">
        <v>335</v>
      </c>
      <c r="C125" s="233" t="s">
        <v>267</v>
      </c>
      <c r="D125" s="226">
        <v>421863539</v>
      </c>
      <c r="E125" s="227">
        <v>0</v>
      </c>
    </row>
    <row r="126" spans="1:7" ht="16.5" customHeight="1">
      <c r="A126" s="228" t="s">
        <v>343</v>
      </c>
      <c r="B126" s="225">
        <v>336</v>
      </c>
      <c r="C126" s="222"/>
      <c r="D126" s="226">
        <v>9583270015</v>
      </c>
      <c r="E126" s="227">
        <v>10214262406</v>
      </c>
      <c r="F126" s="268"/>
      <c r="G126" s="269"/>
    </row>
    <row r="127" spans="1:5" ht="16.5" customHeight="1">
      <c r="A127" s="228" t="s">
        <v>344</v>
      </c>
      <c r="B127" s="225">
        <v>337</v>
      </c>
      <c r="C127" s="222"/>
      <c r="D127" s="226">
        <v>4561162273</v>
      </c>
      <c r="E127" s="227">
        <v>6801793361</v>
      </c>
    </row>
    <row r="128" spans="1:5" ht="16.5" customHeight="1">
      <c r="A128" s="228" t="s">
        <v>345</v>
      </c>
      <c r="B128" s="225">
        <v>338</v>
      </c>
      <c r="C128" s="222"/>
      <c r="D128" s="226">
        <v>1152730810385</v>
      </c>
      <c r="E128" s="227">
        <v>1222253881866</v>
      </c>
    </row>
    <row r="129" spans="1:5" ht="6" customHeight="1">
      <c r="A129" s="220"/>
      <c r="B129" s="221"/>
      <c r="C129" s="229"/>
      <c r="D129" s="226"/>
      <c r="E129" s="227"/>
    </row>
    <row r="130" spans="1:5" ht="16.5" customHeight="1">
      <c r="A130" s="220" t="s">
        <v>511</v>
      </c>
      <c r="B130" s="221">
        <v>400</v>
      </c>
      <c r="C130" s="229"/>
      <c r="D130" s="223">
        <f>D131+D143</f>
        <v>4876301469454.034</v>
      </c>
      <c r="E130" s="224">
        <f>E131+E143</f>
        <v>3546969838729</v>
      </c>
    </row>
    <row r="131" spans="1:7" s="231" customFormat="1" ht="16.5" customHeight="1">
      <c r="A131" s="249" t="s">
        <v>512</v>
      </c>
      <c r="B131" s="221">
        <v>410</v>
      </c>
      <c r="C131" s="233" t="s">
        <v>272</v>
      </c>
      <c r="D131" s="223">
        <f>SUM(D132:D142)</f>
        <v>4573666710709.034</v>
      </c>
      <c r="E131" s="224">
        <f>SUM(E132:E141)</f>
        <v>3152915230586</v>
      </c>
      <c r="G131" s="232"/>
    </row>
    <row r="132" spans="1:5" ht="16.5" customHeight="1">
      <c r="A132" s="228" t="s">
        <v>513</v>
      </c>
      <c r="B132" s="225">
        <v>411</v>
      </c>
      <c r="C132" s="222" t="s">
        <v>271</v>
      </c>
      <c r="D132" s="226">
        <v>4417106730000</v>
      </c>
      <c r="E132" s="227">
        <v>3000000000000</v>
      </c>
    </row>
    <row r="133" spans="1:5" ht="16.5" customHeight="1">
      <c r="A133" s="228" t="s">
        <v>514</v>
      </c>
      <c r="B133" s="225">
        <v>412</v>
      </c>
      <c r="C133" s="222"/>
      <c r="D133" s="226">
        <v>355104902000</v>
      </c>
      <c r="E133" s="227">
        <v>355104902000</v>
      </c>
    </row>
    <row r="134" spans="1:6" ht="16.5" customHeight="1">
      <c r="A134" s="228" t="s">
        <v>515</v>
      </c>
      <c r="B134" s="225">
        <v>413</v>
      </c>
      <c r="C134" s="222"/>
      <c r="D134" s="226">
        <v>3028567967.698363</v>
      </c>
      <c r="E134" s="227">
        <v>1297462272</v>
      </c>
      <c r="F134" s="212"/>
    </row>
    <row r="135" spans="1:5" ht="16.5" customHeight="1" hidden="1">
      <c r="A135" s="228" t="s">
        <v>516</v>
      </c>
      <c r="B135" s="225">
        <v>414</v>
      </c>
      <c r="C135" s="222"/>
      <c r="D135" s="226"/>
      <c r="E135" s="227"/>
    </row>
    <row r="136" spans="1:5" ht="16.5" customHeight="1" hidden="1">
      <c r="A136" s="228" t="s">
        <v>517</v>
      </c>
      <c r="B136" s="225">
        <v>415</v>
      </c>
      <c r="C136" s="222"/>
      <c r="D136" s="226"/>
      <c r="E136" s="227"/>
    </row>
    <row r="137" spans="1:5" ht="16.5" customHeight="1">
      <c r="A137" s="228" t="s">
        <v>346</v>
      </c>
      <c r="B137" s="225">
        <v>416</v>
      </c>
      <c r="C137" s="222"/>
      <c r="D137" s="226">
        <v>-200095357883.43094</v>
      </c>
      <c r="E137" s="227">
        <v>-220158684188</v>
      </c>
    </row>
    <row r="138" spans="1:5" ht="16.5" customHeight="1">
      <c r="A138" s="228" t="s">
        <v>347</v>
      </c>
      <c r="B138" s="225">
        <v>417</v>
      </c>
      <c r="C138" s="222"/>
      <c r="D138" s="226">
        <v>475834690139.2643</v>
      </c>
      <c r="E138" s="227">
        <v>483020790936</v>
      </c>
    </row>
    <row r="139" spans="1:5" ht="16.5" customHeight="1">
      <c r="A139" s="228" t="s">
        <v>348</v>
      </c>
      <c r="B139" s="225">
        <v>418</v>
      </c>
      <c r="C139" s="222"/>
      <c r="D139" s="226">
        <v>104872452937.53397</v>
      </c>
      <c r="E139" s="227">
        <v>99410687709</v>
      </c>
    </row>
    <row r="140" spans="1:5" ht="16.5" customHeight="1">
      <c r="A140" s="228" t="s">
        <v>349</v>
      </c>
      <c r="B140" s="225">
        <v>419</v>
      </c>
      <c r="C140" s="222"/>
      <c r="D140" s="226">
        <v>3097167162.4220123</v>
      </c>
      <c r="E140" s="227">
        <v>3078751096</v>
      </c>
    </row>
    <row r="141" spans="1:5" ht="16.5" customHeight="1">
      <c r="A141" s="228" t="s">
        <v>350</v>
      </c>
      <c r="B141" s="225">
        <v>420</v>
      </c>
      <c r="C141" s="222"/>
      <c r="D141" s="569">
        <v>-585282441614.4539</v>
      </c>
      <c r="E141" s="227">
        <v>-568838679239</v>
      </c>
    </row>
    <row r="142" spans="1:5" ht="16.5" customHeight="1" hidden="1">
      <c r="A142" s="228" t="s">
        <v>351</v>
      </c>
      <c r="B142" s="225">
        <v>421</v>
      </c>
      <c r="C142" s="222"/>
      <c r="D142" s="226">
        <v>0</v>
      </c>
      <c r="E142" s="227"/>
    </row>
    <row r="143" spans="1:5" ht="16.5" customHeight="1">
      <c r="A143" s="220" t="s">
        <v>518</v>
      </c>
      <c r="B143" s="221">
        <v>430</v>
      </c>
      <c r="C143" s="229"/>
      <c r="D143" s="223">
        <f>SUM(D144:D145)</f>
        <v>302634758745</v>
      </c>
      <c r="E143" s="224">
        <v>394054608143</v>
      </c>
    </row>
    <row r="144" spans="1:5" ht="16.5" customHeight="1">
      <c r="A144" s="230" t="s">
        <v>294</v>
      </c>
      <c r="B144" s="225">
        <v>432</v>
      </c>
      <c r="C144" s="233" t="s">
        <v>273</v>
      </c>
      <c r="D144" s="226">
        <v>302634758745</v>
      </c>
      <c r="E144" s="227">
        <v>394054608143</v>
      </c>
    </row>
    <row r="145" spans="1:5" ht="16.5" customHeight="1" hidden="1">
      <c r="A145" s="228" t="s">
        <v>371</v>
      </c>
      <c r="B145" s="225">
        <v>433</v>
      </c>
      <c r="C145" s="222"/>
      <c r="D145" s="226">
        <v>0</v>
      </c>
      <c r="E145" s="227"/>
    </row>
    <row r="146" spans="1:5" ht="16.5" customHeight="1" hidden="1">
      <c r="A146" s="228"/>
      <c r="B146" s="225"/>
      <c r="C146" s="222"/>
      <c r="D146" s="226">
        <v>0</v>
      </c>
      <c r="E146" s="227"/>
    </row>
    <row r="147" spans="1:7" s="231" customFormat="1" ht="16.5" customHeight="1">
      <c r="A147" s="270" t="s">
        <v>519</v>
      </c>
      <c r="B147" s="271">
        <v>500</v>
      </c>
      <c r="C147" s="272"/>
      <c r="D147" s="568">
        <v>1847793560275.3372</v>
      </c>
      <c r="E147" s="273">
        <v>1882736686463</v>
      </c>
      <c r="F147" s="197"/>
      <c r="G147" s="199"/>
    </row>
    <row r="148" spans="1:5" ht="16.5" customHeight="1" thickBot="1">
      <c r="A148" s="274" t="s">
        <v>520</v>
      </c>
      <c r="B148" s="275">
        <v>440</v>
      </c>
      <c r="C148" s="276"/>
      <c r="D148" s="255">
        <f>D107+D130+D147</f>
        <v>28220245958176.02</v>
      </c>
      <c r="E148" s="277">
        <f>E107+E130+E147</f>
        <v>30124908852502</v>
      </c>
    </row>
    <row r="149" ht="7.5" customHeight="1"/>
    <row r="150" spans="1:7" s="310" customFormat="1" ht="15">
      <c r="A150" s="337"/>
      <c r="C150" s="311"/>
      <c r="D150" s="679" t="s">
        <v>753</v>
      </c>
      <c r="E150" s="679"/>
      <c r="G150" s="312"/>
    </row>
    <row r="151" spans="1:7" s="310" customFormat="1" ht="10.5" customHeight="1">
      <c r="A151" s="337"/>
      <c r="C151" s="311"/>
      <c r="D151" s="321"/>
      <c r="E151" s="338"/>
      <c r="G151" s="312"/>
    </row>
    <row r="152" spans="1:7" s="310" customFormat="1" ht="15.75">
      <c r="A152" s="678"/>
      <c r="B152" s="678"/>
      <c r="C152" s="678"/>
      <c r="D152" s="678"/>
      <c r="E152" s="678"/>
      <c r="G152" s="312"/>
    </row>
    <row r="153" spans="1:7" s="310" customFormat="1" ht="15.75">
      <c r="A153" s="309"/>
      <c r="C153" s="311"/>
      <c r="D153" s="311"/>
      <c r="E153" s="311"/>
      <c r="G153" s="312"/>
    </row>
    <row r="154" spans="1:7" s="310" customFormat="1" ht="15">
      <c r="A154" s="337"/>
      <c r="C154" s="311"/>
      <c r="D154" s="311"/>
      <c r="E154" s="311"/>
      <c r="G154" s="312"/>
    </row>
    <row r="155" spans="1:7" s="310" customFormat="1" ht="15">
      <c r="A155" s="337"/>
      <c r="C155" s="311"/>
      <c r="D155" s="311"/>
      <c r="E155" s="311"/>
      <c r="G155" s="312"/>
    </row>
    <row r="156" spans="1:7" s="310" customFormat="1" ht="15">
      <c r="A156" s="337"/>
      <c r="C156" s="311"/>
      <c r="D156" s="311"/>
      <c r="E156" s="311"/>
      <c r="G156" s="312"/>
    </row>
    <row r="157" spans="1:7" s="310" customFormat="1" ht="15.75">
      <c r="A157" s="337"/>
      <c r="C157" s="311"/>
      <c r="D157" s="311"/>
      <c r="E157" s="338"/>
      <c r="F157" s="338"/>
      <c r="G157" s="312"/>
    </row>
    <row r="158" spans="1:7" s="310" customFormat="1" ht="15.75">
      <c r="A158" s="678"/>
      <c r="B158" s="678"/>
      <c r="C158" s="678"/>
      <c r="D158" s="678"/>
      <c r="E158" s="678"/>
      <c r="G158" s="312"/>
    </row>
    <row r="161" ht="15">
      <c r="A161" s="196"/>
    </row>
  </sheetData>
  <sheetProtection/>
  <mergeCells count="6">
    <mergeCell ref="A152:E152"/>
    <mergeCell ref="A158:E158"/>
    <mergeCell ref="D150:E150"/>
    <mergeCell ref="D5:E5"/>
    <mergeCell ref="D54:E54"/>
    <mergeCell ref="D105:E105"/>
  </mergeCells>
  <conditionalFormatting sqref="D104:E104 D53:E53 D4:E4">
    <cfRule type="cellIs" priority="7" dxfId="4" operator="greaterThan" stopIfTrue="1">
      <formula>1</formula>
    </cfRule>
    <cfRule type="cellIs" priority="8" dxfId="4" operator="lessThan" stopIfTrue="1">
      <formula>-1</formula>
    </cfRule>
  </conditionalFormatting>
  <conditionalFormatting sqref="D2:E2">
    <cfRule type="cellIs" priority="9" dxfId="4" operator="lessThan" stopIfTrue="1">
      <formula>-1</formula>
    </cfRule>
    <cfRule type="cellIs" priority="10" dxfId="4" operator="greaterThan" stopIfTrue="1">
      <formula>1</formula>
    </cfRule>
  </conditionalFormatting>
  <hyperlinks>
    <hyperlink ref="A10" location="'Thuyet minh'!A6" display="  1.Tiền "/>
    <hyperlink ref="A13" location="'Thuyet minh'!A13" display="  1. Đầu tư ngắn hạn"/>
  </hyperlinks>
  <printOptions horizontalCentered="1"/>
  <pageMargins left="0.15" right="0" top="0.33" bottom="0" header="0" footer="0"/>
  <pageSetup horizontalDpi="600" verticalDpi="600" orientation="portrait" paperSize="9" r:id="rId4"/>
  <headerFooter alignWithMargins="0">
    <oddFooter>&amp;C&amp;"Times New Roman,Italic"&amp;9Trang &amp;P</oddFooter>
  </headerFooter>
  <drawing r:id="rId3"/>
  <legacyDrawing r:id="rId2"/>
</worksheet>
</file>

<file path=xl/worksheets/sheet4.xml><?xml version="1.0" encoding="utf-8"?>
<worksheet xmlns="http://schemas.openxmlformats.org/spreadsheetml/2006/main" xmlns:r="http://schemas.openxmlformats.org/officeDocument/2006/relationships">
  <dimension ref="A1:AG59"/>
  <sheetViews>
    <sheetView zoomScaleSheetLayoutView="90" workbookViewId="0" topLeftCell="A22">
      <selection activeCell="A7" sqref="A7"/>
    </sheetView>
  </sheetViews>
  <sheetFormatPr defaultColWidth="9.00390625" defaultRowHeight="15.75"/>
  <cols>
    <col min="1" max="1" width="45.375" style="279" customWidth="1"/>
    <col min="2" max="2" width="6.00390625" style="279" customWidth="1"/>
    <col min="3" max="3" width="7.625" style="279" customWidth="1"/>
    <col min="4" max="7" width="18.625" style="279" hidden="1" customWidth="1"/>
    <col min="8" max="9" width="18.50390625" style="279" customWidth="1"/>
    <col min="10" max="10" width="19.00390625" style="279" customWidth="1"/>
    <col min="11" max="11" width="18.375" style="280" customWidth="1"/>
    <col min="12" max="12" width="18.375" style="511" customWidth="1"/>
    <col min="13" max="13" width="21.50390625" style="280" customWidth="1"/>
    <col min="14" max="14" width="24.125" style="279" customWidth="1"/>
    <col min="15" max="15" width="9.00390625" style="279" customWidth="1"/>
    <col min="16" max="17" width="19.25390625" style="279" customWidth="1"/>
    <col min="18" max="18" width="7.375" style="279" customWidth="1"/>
    <col min="19" max="19" width="17.375" style="280" hidden="1" customWidth="1"/>
    <col min="20" max="20" width="14.75390625" style="280" hidden="1" customWidth="1"/>
    <col min="21" max="21" width="18.375" style="279" hidden="1" customWidth="1"/>
    <col min="22" max="23" width="19.25390625" style="279" customWidth="1"/>
    <col min="24" max="24" width="9.00390625" style="279" customWidth="1"/>
    <col min="25" max="26" width="20.375" style="279" customWidth="1"/>
    <col min="27" max="27" width="18.875" style="279" customWidth="1"/>
    <col min="28" max="28" width="20.625" style="280" customWidth="1"/>
    <col min="29" max="29" width="16.00390625" style="279" customWidth="1"/>
    <col min="30" max="30" width="17.625" style="280" customWidth="1"/>
    <col min="31" max="31" width="20.375" style="279" customWidth="1"/>
    <col min="32" max="32" width="16.00390625" style="279" customWidth="1"/>
    <col min="33" max="33" width="17.625" style="279" customWidth="1"/>
    <col min="34" max="35" width="9.00390625" style="279" customWidth="1"/>
    <col min="36" max="16384" width="9.00390625" style="279" customWidth="1"/>
  </cols>
  <sheetData>
    <row r="1" spans="1:4" ht="19.5" customHeight="1">
      <c r="A1" s="307" t="s">
        <v>370</v>
      </c>
      <c r="B1" s="307"/>
      <c r="C1" s="307"/>
      <c r="D1" s="307"/>
    </row>
    <row r="2" ht="9" customHeight="1"/>
    <row r="3" spans="1:11" ht="39" customHeight="1">
      <c r="A3" s="683" t="s">
        <v>774</v>
      </c>
      <c r="B3" s="684"/>
      <c r="C3" s="684"/>
      <c r="D3" s="684"/>
      <c r="E3" s="684"/>
      <c r="F3" s="684"/>
      <c r="G3" s="684"/>
      <c r="H3" s="684"/>
      <c r="I3" s="684"/>
      <c r="J3" s="684"/>
      <c r="K3" s="684"/>
    </row>
    <row r="4" spans="1:11" ht="6" customHeight="1">
      <c r="A4" s="327"/>
      <c r="B4" s="278"/>
      <c r="C4" s="278"/>
      <c r="D4" s="278"/>
      <c r="E4" s="278"/>
      <c r="F4" s="278"/>
      <c r="G4" s="278"/>
      <c r="H4" s="278"/>
      <c r="I4" s="278"/>
      <c r="J4" s="278"/>
      <c r="K4" s="278"/>
    </row>
    <row r="5" spans="1:33" s="282" customFormat="1" ht="23.25" customHeight="1">
      <c r="A5" s="682" t="s">
        <v>526</v>
      </c>
      <c r="B5" s="682" t="s">
        <v>452</v>
      </c>
      <c r="C5" s="685" t="s">
        <v>369</v>
      </c>
      <c r="D5" s="682" t="s">
        <v>735</v>
      </c>
      <c r="E5" s="682"/>
      <c r="F5" s="682" t="s">
        <v>742</v>
      </c>
      <c r="G5" s="682"/>
      <c r="H5" s="682" t="s">
        <v>754</v>
      </c>
      <c r="I5" s="682"/>
      <c r="J5" s="682" t="s">
        <v>755</v>
      </c>
      <c r="K5" s="682"/>
      <c r="L5" s="571"/>
      <c r="M5" s="696"/>
      <c r="N5" s="696"/>
      <c r="O5" s="697"/>
      <c r="P5" s="696"/>
      <c r="Q5" s="696"/>
      <c r="R5" s="697"/>
      <c r="S5" s="698"/>
      <c r="T5" s="698"/>
      <c r="U5" s="697"/>
      <c r="V5" s="696"/>
      <c r="W5" s="696"/>
      <c r="X5" s="697"/>
      <c r="Y5" s="696"/>
      <c r="Z5" s="696"/>
      <c r="AA5" s="283"/>
      <c r="AB5" s="687"/>
      <c r="AC5" s="687"/>
      <c r="AD5" s="687"/>
      <c r="AE5" s="687"/>
      <c r="AF5" s="687"/>
      <c r="AG5" s="687"/>
    </row>
    <row r="6" spans="1:33" s="282" customFormat="1" ht="22.5" customHeight="1">
      <c r="A6" s="682"/>
      <c r="B6" s="682"/>
      <c r="C6" s="685"/>
      <c r="D6" s="281" t="s">
        <v>736</v>
      </c>
      <c r="E6" s="281" t="s">
        <v>719</v>
      </c>
      <c r="F6" s="281" t="s">
        <v>736</v>
      </c>
      <c r="G6" s="281" t="s">
        <v>719</v>
      </c>
      <c r="H6" s="281" t="s">
        <v>736</v>
      </c>
      <c r="I6" s="281" t="s">
        <v>719</v>
      </c>
      <c r="J6" s="281" t="s">
        <v>736</v>
      </c>
      <c r="K6" s="284" t="s">
        <v>719</v>
      </c>
      <c r="L6" s="571"/>
      <c r="M6" s="699"/>
      <c r="N6" s="700"/>
      <c r="O6" s="697"/>
      <c r="P6" s="283"/>
      <c r="Q6" s="286"/>
      <c r="R6" s="697"/>
      <c r="S6" s="701"/>
      <c r="T6" s="701"/>
      <c r="U6" s="697"/>
      <c r="V6" s="283"/>
      <c r="W6" s="286"/>
      <c r="X6" s="697"/>
      <c r="Y6" s="283"/>
      <c r="Z6" s="286"/>
      <c r="AA6" s="286"/>
      <c r="AB6" s="285"/>
      <c r="AD6" s="285"/>
      <c r="AE6" s="285"/>
      <c r="AG6" s="285"/>
    </row>
    <row r="7" spans="1:33" s="289" customFormat="1" ht="15.75">
      <c r="A7" s="328" t="s">
        <v>530</v>
      </c>
      <c r="B7" s="287" t="s">
        <v>531</v>
      </c>
      <c r="C7" s="288"/>
      <c r="D7" s="329">
        <v>2636714166514.5454</v>
      </c>
      <c r="E7" s="329">
        <v>2598457042805.4214</v>
      </c>
      <c r="F7" s="329">
        <f>J7-D7</f>
        <v>5072097834506.455</v>
      </c>
      <c r="G7" s="329">
        <f>K7-E7</f>
        <v>7243079984225.578</v>
      </c>
      <c r="H7" s="329">
        <v>2229392542638</v>
      </c>
      <c r="I7" s="329">
        <v>3800941655851</v>
      </c>
      <c r="J7" s="329">
        <v>7708812001021</v>
      </c>
      <c r="K7" s="329">
        <v>9841537027031</v>
      </c>
      <c r="L7" s="645"/>
      <c r="M7" s="291"/>
      <c r="N7" s="291"/>
      <c r="O7" s="303"/>
      <c r="P7" s="291"/>
      <c r="Q7" s="291"/>
      <c r="R7" s="303"/>
      <c r="S7" s="291"/>
      <c r="T7" s="291"/>
      <c r="U7" s="702"/>
      <c r="V7" s="703"/>
      <c r="W7" s="291"/>
      <c r="X7" s="303"/>
      <c r="Y7" s="291"/>
      <c r="Z7" s="291"/>
      <c r="AA7" s="291"/>
      <c r="AB7" s="290"/>
      <c r="AC7" s="290"/>
      <c r="AD7" s="290"/>
      <c r="AE7" s="290"/>
      <c r="AF7" s="290"/>
      <c r="AG7" s="290"/>
    </row>
    <row r="8" spans="1:33" ht="15">
      <c r="A8" s="330" t="s">
        <v>532</v>
      </c>
      <c r="B8" s="292" t="s">
        <v>533</v>
      </c>
      <c r="C8" s="293" t="s">
        <v>762</v>
      </c>
      <c r="D8" s="331">
        <v>18539468772</v>
      </c>
      <c r="E8" s="331">
        <v>15206672400</v>
      </c>
      <c r="F8" s="331">
        <f aca="true" t="shared" si="0" ref="F8:F27">J8-D8</f>
        <v>35112865405</v>
      </c>
      <c r="G8" s="331">
        <f aca="true" t="shared" si="1" ref="G8:G28">K8-E8</f>
        <v>25116571372</v>
      </c>
      <c r="H8" s="331">
        <v>11713670501</v>
      </c>
      <c r="I8" s="331">
        <v>11675462201</v>
      </c>
      <c r="J8" s="331">
        <v>53652334177</v>
      </c>
      <c r="K8" s="331">
        <v>40323243772</v>
      </c>
      <c r="M8" s="294"/>
      <c r="N8" s="294"/>
      <c r="O8" s="523"/>
      <c r="P8" s="294"/>
      <c r="Q8" s="294"/>
      <c r="R8" s="523"/>
      <c r="S8" s="294"/>
      <c r="T8" s="294"/>
      <c r="U8" s="523"/>
      <c r="V8" s="704"/>
      <c r="W8" s="294"/>
      <c r="X8" s="523"/>
      <c r="Y8" s="294"/>
      <c r="Z8" s="294"/>
      <c r="AA8" s="294"/>
      <c r="AC8" s="280"/>
      <c r="AE8" s="280"/>
      <c r="AF8" s="280"/>
      <c r="AG8" s="280"/>
    </row>
    <row r="9" spans="1:33" s="289" customFormat="1" ht="15.75">
      <c r="A9" s="332" t="s">
        <v>534</v>
      </c>
      <c r="B9" s="295">
        <v>10</v>
      </c>
      <c r="C9" s="296" t="s">
        <v>267</v>
      </c>
      <c r="D9" s="333">
        <v>2618174697742.5454</v>
      </c>
      <c r="E9" s="333">
        <v>2583250370405.4214</v>
      </c>
      <c r="F9" s="333">
        <f t="shared" si="0"/>
        <v>5036984969101.455</v>
      </c>
      <c r="G9" s="333">
        <f t="shared" si="1"/>
        <v>7217963412853.578</v>
      </c>
      <c r="H9" s="333">
        <v>2217678872137</v>
      </c>
      <c r="I9" s="333">
        <v>3789266193650</v>
      </c>
      <c r="J9" s="333">
        <v>7655159666844</v>
      </c>
      <c r="K9" s="333">
        <v>9801213783259</v>
      </c>
      <c r="L9" s="645"/>
      <c r="M9" s="291"/>
      <c r="N9" s="291"/>
      <c r="O9" s="303"/>
      <c r="P9" s="291"/>
      <c r="Q9" s="291"/>
      <c r="R9" s="303"/>
      <c r="S9" s="291"/>
      <c r="T9" s="291"/>
      <c r="U9" s="702"/>
      <c r="V9" s="703"/>
      <c r="W9" s="291"/>
      <c r="X9" s="303"/>
      <c r="Y9" s="291"/>
      <c r="Z9" s="291"/>
      <c r="AA9" s="291"/>
      <c r="AB9" s="290"/>
      <c r="AC9" s="290"/>
      <c r="AD9" s="290"/>
      <c r="AE9" s="290"/>
      <c r="AF9" s="290"/>
      <c r="AG9" s="290"/>
    </row>
    <row r="10" spans="1:33" ht="15">
      <c r="A10" s="330" t="s">
        <v>535</v>
      </c>
      <c r="B10" s="297">
        <v>11</v>
      </c>
      <c r="C10" s="293" t="s">
        <v>267</v>
      </c>
      <c r="D10" s="331">
        <v>2188859935005.225</v>
      </c>
      <c r="E10" s="331">
        <v>2248920283537.7314</v>
      </c>
      <c r="F10" s="331">
        <f t="shared" si="0"/>
        <v>4191726184013.775</v>
      </c>
      <c r="G10" s="331">
        <f t="shared" si="1"/>
        <v>6165336744617.269</v>
      </c>
      <c r="H10" s="331">
        <v>1886342267860</v>
      </c>
      <c r="I10" s="331">
        <v>3220821913984</v>
      </c>
      <c r="J10" s="331">
        <v>6380586119019</v>
      </c>
      <c r="K10" s="331">
        <v>8414257028155</v>
      </c>
      <c r="M10" s="294"/>
      <c r="N10" s="294"/>
      <c r="O10" s="523"/>
      <c r="P10" s="294"/>
      <c r="Q10" s="294"/>
      <c r="R10" s="523"/>
      <c r="S10" s="294"/>
      <c r="T10" s="294"/>
      <c r="U10" s="705"/>
      <c r="V10" s="704"/>
      <c r="W10" s="294"/>
      <c r="X10" s="523"/>
      <c r="Y10" s="294"/>
      <c r="Z10" s="294"/>
      <c r="AA10" s="294"/>
      <c r="AC10" s="280"/>
      <c r="AE10" s="280"/>
      <c r="AF10" s="280"/>
      <c r="AG10" s="280"/>
    </row>
    <row r="11" spans="1:33" s="289" customFormat="1" ht="15.75">
      <c r="A11" s="332" t="s">
        <v>536</v>
      </c>
      <c r="B11" s="295">
        <v>20</v>
      </c>
      <c r="C11" s="296"/>
      <c r="D11" s="333">
        <v>429314762737.3203</v>
      </c>
      <c r="E11" s="333">
        <v>334330086867.68994</v>
      </c>
      <c r="F11" s="333">
        <f>J11-D11-1</f>
        <v>845258785086.6797</v>
      </c>
      <c r="G11" s="333">
        <f t="shared" si="1"/>
        <v>1052626668236.31</v>
      </c>
      <c r="H11" s="333">
        <v>331336604277</v>
      </c>
      <c r="I11" s="333">
        <v>568444279666</v>
      </c>
      <c r="J11" s="333">
        <v>1274573547825</v>
      </c>
      <c r="K11" s="333">
        <v>1386956755104</v>
      </c>
      <c r="L11" s="645"/>
      <c r="M11" s="291"/>
      <c r="N11" s="291"/>
      <c r="O11" s="303"/>
      <c r="P11" s="291"/>
      <c r="Q11" s="291"/>
      <c r="R11" s="702"/>
      <c r="S11" s="291"/>
      <c r="T11" s="291"/>
      <c r="U11" s="702"/>
      <c r="V11" s="703"/>
      <c r="W11" s="291"/>
      <c r="X11" s="303"/>
      <c r="Y11" s="291"/>
      <c r="Z11" s="291"/>
      <c r="AA11" s="291"/>
      <c r="AB11" s="290"/>
      <c r="AC11" s="290"/>
      <c r="AD11" s="290"/>
      <c r="AE11" s="290"/>
      <c r="AF11" s="290"/>
      <c r="AG11" s="290"/>
    </row>
    <row r="12" spans="1:33" ht="15">
      <c r="A12" s="330" t="s">
        <v>537</v>
      </c>
      <c r="B12" s="297">
        <v>21</v>
      </c>
      <c r="C12" s="293" t="s">
        <v>272</v>
      </c>
      <c r="D12" s="331">
        <v>149477952867.2204</v>
      </c>
      <c r="E12" s="331">
        <v>347836210694</v>
      </c>
      <c r="F12" s="331">
        <f>J12-D12</f>
        <v>248895310240.7796</v>
      </c>
      <c r="G12" s="331">
        <f t="shared" si="1"/>
        <v>460671347982</v>
      </c>
      <c r="H12" s="331">
        <v>180841936344</v>
      </c>
      <c r="I12" s="331">
        <v>228138012937</v>
      </c>
      <c r="J12" s="331">
        <v>398373263108</v>
      </c>
      <c r="K12" s="331">
        <v>808507558676</v>
      </c>
      <c r="M12" s="294"/>
      <c r="N12" s="294"/>
      <c r="O12" s="523"/>
      <c r="P12" s="294"/>
      <c r="Q12" s="294"/>
      <c r="R12" s="523"/>
      <c r="S12" s="294"/>
      <c r="T12" s="294"/>
      <c r="U12" s="705"/>
      <c r="V12" s="704"/>
      <c r="W12" s="294"/>
      <c r="X12" s="523"/>
      <c r="Y12" s="294"/>
      <c r="Z12" s="294"/>
      <c r="AA12" s="294"/>
      <c r="AC12" s="280"/>
      <c r="AE12" s="280"/>
      <c r="AF12" s="280"/>
      <c r="AG12" s="280"/>
    </row>
    <row r="13" spans="1:33" ht="15">
      <c r="A13" s="330" t="s">
        <v>538</v>
      </c>
      <c r="B13" s="297">
        <v>22</v>
      </c>
      <c r="C13" s="293" t="s">
        <v>273</v>
      </c>
      <c r="D13" s="331">
        <v>344356333846</v>
      </c>
      <c r="E13" s="331">
        <v>480523075404</v>
      </c>
      <c r="F13" s="331">
        <f t="shared" si="0"/>
        <v>637685130021</v>
      </c>
      <c r="G13" s="331">
        <f t="shared" si="1"/>
        <v>745795736469</v>
      </c>
      <c r="H13" s="331">
        <v>417772010199</v>
      </c>
      <c r="I13" s="331">
        <v>402327067935</v>
      </c>
      <c r="J13" s="331">
        <v>982041463867</v>
      </c>
      <c r="K13" s="331">
        <v>1226318811873</v>
      </c>
      <c r="M13" s="294"/>
      <c r="N13" s="294"/>
      <c r="O13" s="523"/>
      <c r="P13" s="294"/>
      <c r="Q13" s="294"/>
      <c r="R13" s="523"/>
      <c r="S13" s="294"/>
      <c r="T13" s="294"/>
      <c r="U13" s="705"/>
      <c r="V13" s="704"/>
      <c r="W13" s="294"/>
      <c r="X13" s="523"/>
      <c r="Y13" s="294"/>
      <c r="Z13" s="294"/>
      <c r="AA13" s="294"/>
      <c r="AC13" s="280"/>
      <c r="AE13" s="280"/>
      <c r="AF13" s="280"/>
      <c r="AG13" s="280"/>
    </row>
    <row r="14" spans="1:33" s="299" customFormat="1" ht="15">
      <c r="A14" s="334" t="s">
        <v>539</v>
      </c>
      <c r="B14" s="298">
        <v>23</v>
      </c>
      <c r="C14" s="293"/>
      <c r="D14" s="331">
        <v>273494103865</v>
      </c>
      <c r="E14" s="331">
        <v>317710588684</v>
      </c>
      <c r="F14" s="331">
        <f t="shared" si="0"/>
        <v>472691007099</v>
      </c>
      <c r="G14" s="331">
        <f t="shared" si="1"/>
        <v>708508677695</v>
      </c>
      <c r="H14" s="331">
        <v>194024220719</v>
      </c>
      <c r="I14" s="331">
        <v>555733290617</v>
      </c>
      <c r="J14" s="331">
        <v>746185110964</v>
      </c>
      <c r="K14" s="331">
        <v>1026219266379</v>
      </c>
      <c r="L14" s="646"/>
      <c r="M14" s="301"/>
      <c r="N14" s="301"/>
      <c r="O14" s="706"/>
      <c r="P14" s="301"/>
      <c r="Q14" s="301"/>
      <c r="R14" s="706"/>
      <c r="S14" s="301"/>
      <c r="T14" s="301"/>
      <c r="U14" s="706"/>
      <c r="V14" s="707"/>
      <c r="W14" s="301"/>
      <c r="X14" s="706"/>
      <c r="Y14" s="301"/>
      <c r="Z14" s="301"/>
      <c r="AA14" s="301"/>
      <c r="AB14" s="300"/>
      <c r="AC14" s="300"/>
      <c r="AD14" s="300"/>
      <c r="AE14" s="300"/>
      <c r="AF14" s="300"/>
      <c r="AG14" s="300"/>
    </row>
    <row r="15" spans="1:33" ht="15">
      <c r="A15" s="330" t="s">
        <v>540</v>
      </c>
      <c r="B15" s="297">
        <v>24</v>
      </c>
      <c r="C15" s="293" t="s">
        <v>763</v>
      </c>
      <c r="D15" s="331">
        <v>52847653363</v>
      </c>
      <c r="E15" s="331">
        <v>33046103930</v>
      </c>
      <c r="F15" s="331">
        <f t="shared" si="0"/>
        <v>111126825452</v>
      </c>
      <c r="G15" s="331">
        <f t="shared" si="1"/>
        <v>95730579458</v>
      </c>
      <c r="H15" s="331">
        <v>51783147696</v>
      </c>
      <c r="I15" s="331">
        <v>55395005700</v>
      </c>
      <c r="J15" s="331">
        <v>163974478815</v>
      </c>
      <c r="K15" s="331">
        <v>128776683388</v>
      </c>
      <c r="M15" s="294"/>
      <c r="N15" s="294"/>
      <c r="O15" s="523"/>
      <c r="P15" s="294"/>
      <c r="Q15" s="294"/>
      <c r="R15" s="523"/>
      <c r="S15" s="294"/>
      <c r="T15" s="294"/>
      <c r="U15" s="705"/>
      <c r="V15" s="704"/>
      <c r="W15" s="294"/>
      <c r="X15" s="523"/>
      <c r="Y15" s="294"/>
      <c r="Z15" s="294"/>
      <c r="AA15" s="294"/>
      <c r="AC15" s="280"/>
      <c r="AE15" s="280"/>
      <c r="AF15" s="280"/>
      <c r="AG15" s="280"/>
    </row>
    <row r="16" spans="1:33" ht="15">
      <c r="A16" s="330" t="s">
        <v>541</v>
      </c>
      <c r="B16" s="297">
        <v>25</v>
      </c>
      <c r="C16" s="293" t="s">
        <v>274</v>
      </c>
      <c r="D16" s="331">
        <v>150818734498.60458</v>
      </c>
      <c r="E16" s="331">
        <v>163323741591.50458</v>
      </c>
      <c r="F16" s="331">
        <f t="shared" si="0"/>
        <v>357212883984.3954</v>
      </c>
      <c r="G16" s="331">
        <f t="shared" si="1"/>
        <v>371562846023.4954</v>
      </c>
      <c r="H16" s="331">
        <v>158393684116</v>
      </c>
      <c r="I16" s="331">
        <v>162259699771</v>
      </c>
      <c r="J16" s="331">
        <v>508031618483</v>
      </c>
      <c r="K16" s="331">
        <v>534886587615</v>
      </c>
      <c r="M16" s="294"/>
      <c r="N16" s="294"/>
      <c r="O16" s="523"/>
      <c r="P16" s="294"/>
      <c r="Q16" s="294"/>
      <c r="R16" s="523"/>
      <c r="S16" s="294"/>
      <c r="T16" s="294"/>
      <c r="U16" s="705"/>
      <c r="V16" s="704"/>
      <c r="W16" s="294"/>
      <c r="X16" s="523"/>
      <c r="Y16" s="294"/>
      <c r="Z16" s="294"/>
      <c r="AA16" s="294"/>
      <c r="AC16" s="280"/>
      <c r="AE16" s="280"/>
      <c r="AF16" s="280"/>
      <c r="AG16" s="280"/>
    </row>
    <row r="17" spans="1:33" s="289" customFormat="1" ht="15.75">
      <c r="A17" s="332" t="s">
        <v>542</v>
      </c>
      <c r="B17" s="295">
        <v>30</v>
      </c>
      <c r="C17" s="296"/>
      <c r="D17" s="333">
        <v>30769993896.936188</v>
      </c>
      <c r="E17" s="333">
        <v>5273376636.185364</v>
      </c>
      <c r="F17" s="333">
        <f>J17-D17-1</f>
        <v>-11870744129.936188</v>
      </c>
      <c r="G17" s="333">
        <f t="shared" si="1"/>
        <v>300208854267.81464</v>
      </c>
      <c r="H17" s="333">
        <v>-115770301390</v>
      </c>
      <c r="I17" s="333">
        <v>176600519197</v>
      </c>
      <c r="J17" s="333">
        <v>18899249768</v>
      </c>
      <c r="K17" s="333">
        <v>305482230904</v>
      </c>
      <c r="L17" s="645"/>
      <c r="M17" s="291"/>
      <c r="N17" s="291"/>
      <c r="O17" s="303"/>
      <c r="P17" s="291"/>
      <c r="Q17" s="291"/>
      <c r="R17" s="303"/>
      <c r="S17" s="291"/>
      <c r="T17" s="291"/>
      <c r="U17" s="702"/>
      <c r="V17" s="703"/>
      <c r="W17" s="291"/>
      <c r="X17" s="303"/>
      <c r="Y17" s="291"/>
      <c r="Z17" s="291"/>
      <c r="AA17" s="291"/>
      <c r="AB17" s="290"/>
      <c r="AC17" s="290"/>
      <c r="AD17" s="290"/>
      <c r="AE17" s="290"/>
      <c r="AF17" s="290"/>
      <c r="AG17" s="290"/>
    </row>
    <row r="18" spans="1:33" ht="15">
      <c r="A18" s="330" t="s">
        <v>543</v>
      </c>
      <c r="B18" s="297">
        <v>31</v>
      </c>
      <c r="C18" s="293" t="s">
        <v>275</v>
      </c>
      <c r="D18" s="331">
        <v>7534886590.4903965</v>
      </c>
      <c r="E18" s="331">
        <v>14802242817</v>
      </c>
      <c r="F18" s="331">
        <f t="shared" si="0"/>
        <v>31041302877.509605</v>
      </c>
      <c r="G18" s="331">
        <f t="shared" si="1"/>
        <v>90058545707</v>
      </c>
      <c r="H18" s="331">
        <v>14404471292</v>
      </c>
      <c r="I18" s="331">
        <v>66791429593</v>
      </c>
      <c r="J18" s="331">
        <v>38576189468</v>
      </c>
      <c r="K18" s="331">
        <v>104860788524</v>
      </c>
      <c r="M18" s="294"/>
      <c r="N18" s="294"/>
      <c r="O18" s="523"/>
      <c r="P18" s="294"/>
      <c r="Q18" s="294"/>
      <c r="R18" s="523"/>
      <c r="S18" s="294"/>
      <c r="T18" s="294"/>
      <c r="U18" s="705"/>
      <c r="V18" s="704"/>
      <c r="W18" s="294"/>
      <c r="X18" s="523"/>
      <c r="Y18" s="294"/>
      <c r="Z18" s="294"/>
      <c r="AA18" s="294"/>
      <c r="AC18" s="280"/>
      <c r="AE18" s="280"/>
      <c r="AF18" s="280"/>
      <c r="AG18" s="280"/>
    </row>
    <row r="19" spans="1:33" ht="15">
      <c r="A19" s="330" t="s">
        <v>544</v>
      </c>
      <c r="B19" s="297">
        <v>32</v>
      </c>
      <c r="C19" s="293" t="s">
        <v>339</v>
      </c>
      <c r="D19" s="331">
        <v>5100871235.76</v>
      </c>
      <c r="E19" s="331">
        <v>6451740664</v>
      </c>
      <c r="F19" s="331">
        <f t="shared" si="0"/>
        <v>12597259414.24</v>
      </c>
      <c r="G19" s="331">
        <f t="shared" si="1"/>
        <v>13300616834</v>
      </c>
      <c r="H19" s="331">
        <v>5674466155</v>
      </c>
      <c r="I19" s="331">
        <v>6676884887</v>
      </c>
      <c r="J19" s="331">
        <v>17698130650</v>
      </c>
      <c r="K19" s="331">
        <v>19752357498</v>
      </c>
      <c r="M19" s="294"/>
      <c r="N19" s="294"/>
      <c r="O19" s="523"/>
      <c r="P19" s="294"/>
      <c r="Q19" s="294"/>
      <c r="R19" s="523"/>
      <c r="S19" s="294"/>
      <c r="T19" s="294"/>
      <c r="U19" s="705"/>
      <c r="V19" s="704"/>
      <c r="W19" s="294"/>
      <c r="X19" s="523"/>
      <c r="Y19" s="294"/>
      <c r="Z19" s="294"/>
      <c r="AA19" s="294"/>
      <c r="AC19" s="280"/>
      <c r="AE19" s="280"/>
      <c r="AF19" s="280"/>
      <c r="AG19" s="280"/>
    </row>
    <row r="20" spans="1:33" s="289" customFormat="1" ht="15.75">
      <c r="A20" s="332" t="s">
        <v>545</v>
      </c>
      <c r="B20" s="295">
        <v>40</v>
      </c>
      <c r="C20" s="332"/>
      <c r="D20" s="333">
        <v>2434015354.7303963</v>
      </c>
      <c r="E20" s="333">
        <v>8350502153</v>
      </c>
      <c r="F20" s="333">
        <f>J20-D20+1</f>
        <v>18444043464.269604</v>
      </c>
      <c r="G20" s="333">
        <f t="shared" si="1"/>
        <v>76757928873</v>
      </c>
      <c r="H20" s="333">
        <v>8730005137</v>
      </c>
      <c r="I20" s="333">
        <v>60114544706</v>
      </c>
      <c r="J20" s="333">
        <v>20878058818</v>
      </c>
      <c r="K20" s="333">
        <v>85108431026</v>
      </c>
      <c r="L20" s="645"/>
      <c r="M20" s="291"/>
      <c r="N20" s="291"/>
      <c r="O20" s="303"/>
      <c r="P20" s="291"/>
      <c r="Q20" s="291"/>
      <c r="R20" s="303"/>
      <c r="S20" s="291"/>
      <c r="T20" s="291"/>
      <c r="U20" s="702"/>
      <c r="V20" s="703"/>
      <c r="W20" s="291"/>
      <c r="X20" s="303"/>
      <c r="Y20" s="291"/>
      <c r="Z20" s="291"/>
      <c r="AA20" s="291"/>
      <c r="AB20" s="290"/>
      <c r="AC20" s="290"/>
      <c r="AD20" s="290"/>
      <c r="AE20" s="290"/>
      <c r="AF20" s="290"/>
      <c r="AG20" s="290"/>
    </row>
    <row r="21" spans="1:33" ht="15.75">
      <c r="A21" s="330" t="s">
        <v>546</v>
      </c>
      <c r="B21" s="295">
        <v>45</v>
      </c>
      <c r="C21" s="330"/>
      <c r="D21" s="331">
        <v>18198737466.728268</v>
      </c>
      <c r="E21" s="331">
        <v>14255559042.104828</v>
      </c>
      <c r="F21" s="331">
        <f t="shared" si="0"/>
        <v>8959532977.271732</v>
      </c>
      <c r="G21" s="331">
        <f t="shared" si="1"/>
        <v>30121753150.895172</v>
      </c>
      <c r="H21" s="331">
        <v>12720675412</v>
      </c>
      <c r="I21" s="331">
        <v>2814579890</v>
      </c>
      <c r="J21" s="331">
        <v>27158270444</v>
      </c>
      <c r="K21" s="331">
        <v>44377312193</v>
      </c>
      <c r="M21" s="294"/>
      <c r="N21" s="294"/>
      <c r="O21" s="523"/>
      <c r="P21" s="294"/>
      <c r="Q21" s="294"/>
      <c r="R21" s="523"/>
      <c r="S21" s="294"/>
      <c r="T21" s="294"/>
      <c r="U21" s="705"/>
      <c r="V21" s="704"/>
      <c r="W21" s="294"/>
      <c r="X21" s="523"/>
      <c r="Y21" s="294"/>
      <c r="Z21" s="294"/>
      <c r="AA21" s="294"/>
      <c r="AC21" s="280"/>
      <c r="AE21" s="280"/>
      <c r="AF21" s="280"/>
      <c r="AG21" s="280"/>
    </row>
    <row r="22" spans="1:33" s="289" customFormat="1" ht="15.75">
      <c r="A22" s="332" t="s">
        <v>547</v>
      </c>
      <c r="B22" s="295">
        <v>50</v>
      </c>
      <c r="C22" s="332"/>
      <c r="D22" s="333">
        <v>51402746718.39485</v>
      </c>
      <c r="E22" s="333">
        <v>27879437831.29019</v>
      </c>
      <c r="F22" s="333">
        <f t="shared" si="0"/>
        <v>15532832311.605148</v>
      </c>
      <c r="G22" s="333">
        <f t="shared" si="1"/>
        <v>407088536291.70984</v>
      </c>
      <c r="H22" s="333">
        <v>-94319620841</v>
      </c>
      <c r="I22" s="333">
        <v>239529643793</v>
      </c>
      <c r="J22" s="333">
        <v>66935579030</v>
      </c>
      <c r="K22" s="333">
        <v>434967974123</v>
      </c>
      <c r="L22" s="645"/>
      <c r="M22" s="291"/>
      <c r="N22" s="291"/>
      <c r="O22" s="303"/>
      <c r="P22" s="291"/>
      <c r="Q22" s="291"/>
      <c r="R22" s="303"/>
      <c r="S22" s="291"/>
      <c r="T22" s="291"/>
      <c r="U22" s="702"/>
      <c r="V22" s="703"/>
      <c r="W22" s="291"/>
      <c r="X22" s="303"/>
      <c r="Y22" s="291"/>
      <c r="Z22" s="291"/>
      <c r="AA22" s="291"/>
      <c r="AB22" s="290"/>
      <c r="AC22" s="290"/>
      <c r="AD22" s="290"/>
      <c r="AE22" s="290"/>
      <c r="AF22" s="290"/>
      <c r="AG22" s="290"/>
    </row>
    <row r="23" spans="1:33" ht="15">
      <c r="A23" s="330" t="s">
        <v>548</v>
      </c>
      <c r="B23" s="297">
        <v>51</v>
      </c>
      <c r="C23" s="330"/>
      <c r="D23" s="331">
        <v>25464456378.5</v>
      </c>
      <c r="E23" s="331">
        <v>27432916266.75</v>
      </c>
      <c r="F23" s="331">
        <f t="shared" si="0"/>
        <v>31933912935.5</v>
      </c>
      <c r="G23" s="331">
        <f t="shared" si="1"/>
        <v>102151511360.25</v>
      </c>
      <c r="H23" s="331">
        <v>-1986178194</v>
      </c>
      <c r="I23" s="331">
        <v>73435964741</v>
      </c>
      <c r="J23" s="331">
        <v>57398369314</v>
      </c>
      <c r="K23" s="331">
        <v>129584427627</v>
      </c>
      <c r="M23" s="294"/>
      <c r="N23" s="294"/>
      <c r="O23" s="523"/>
      <c r="P23" s="294"/>
      <c r="Q23" s="294"/>
      <c r="R23" s="523"/>
      <c r="S23" s="294"/>
      <c r="T23" s="294"/>
      <c r="U23" s="705"/>
      <c r="V23" s="704"/>
      <c r="W23" s="294"/>
      <c r="X23" s="523"/>
      <c r="Y23" s="294"/>
      <c r="Z23" s="294"/>
      <c r="AA23" s="294"/>
      <c r="AC23" s="280"/>
      <c r="AE23" s="280"/>
      <c r="AF23" s="280"/>
      <c r="AG23" s="280"/>
    </row>
    <row r="24" spans="1:33" ht="15">
      <c r="A24" s="330" t="s">
        <v>549</v>
      </c>
      <c r="B24" s="297">
        <v>52</v>
      </c>
      <c r="C24" s="330"/>
      <c r="D24" s="331">
        <v>596031664.0363542</v>
      </c>
      <c r="E24" s="331">
        <v>1569011700.8738544</v>
      </c>
      <c r="F24" s="331">
        <f t="shared" si="0"/>
        <v>12694677344.963646</v>
      </c>
      <c r="G24" s="331">
        <f t="shared" si="1"/>
        <v>-525661166.8738544</v>
      </c>
      <c r="H24" s="331">
        <v>13238566579</v>
      </c>
      <c r="I24" s="331">
        <v>-7022330950</v>
      </c>
      <c r="J24" s="331">
        <v>13290709009</v>
      </c>
      <c r="K24" s="331">
        <v>1043350534</v>
      </c>
      <c r="M24" s="294"/>
      <c r="N24" s="294"/>
      <c r="O24" s="523"/>
      <c r="P24" s="294"/>
      <c r="Q24" s="294"/>
      <c r="R24" s="523"/>
      <c r="S24" s="294"/>
      <c r="T24" s="294"/>
      <c r="U24" s="523"/>
      <c r="V24" s="704"/>
      <c r="W24" s="294"/>
      <c r="X24" s="523"/>
      <c r="Y24" s="294"/>
      <c r="Z24" s="294"/>
      <c r="AA24" s="294"/>
      <c r="AC24" s="280"/>
      <c r="AE24" s="280"/>
      <c r="AF24" s="280"/>
      <c r="AG24" s="280"/>
    </row>
    <row r="25" spans="1:33" s="289" customFormat="1" ht="15.75">
      <c r="A25" s="332" t="s">
        <v>550</v>
      </c>
      <c r="B25" s="295">
        <v>60</v>
      </c>
      <c r="C25" s="332"/>
      <c r="D25" s="333">
        <v>25342258675.858498</v>
      </c>
      <c r="E25" s="333">
        <v>-1122490136.3336627</v>
      </c>
      <c r="F25" s="333">
        <f t="shared" si="0"/>
        <v>-29095757968.858498</v>
      </c>
      <c r="G25" s="333">
        <f t="shared" si="1"/>
        <v>305462686098.3337</v>
      </c>
      <c r="H25" s="333">
        <v>-105572009226</v>
      </c>
      <c r="I25" s="333">
        <v>173116010002</v>
      </c>
      <c r="J25" s="333">
        <v>-3753499293</v>
      </c>
      <c r="K25" s="333">
        <v>304340195962</v>
      </c>
      <c r="L25" s="645"/>
      <c r="M25" s="291"/>
      <c r="N25" s="291"/>
      <c r="O25" s="303"/>
      <c r="P25" s="291"/>
      <c r="Q25" s="291"/>
      <c r="R25" s="303"/>
      <c r="S25" s="291"/>
      <c r="T25" s="291"/>
      <c r="U25" s="702"/>
      <c r="V25" s="703"/>
      <c r="W25" s="291"/>
      <c r="X25" s="303"/>
      <c r="Y25" s="291"/>
      <c r="Z25" s="291"/>
      <c r="AA25" s="291"/>
      <c r="AB25" s="290"/>
      <c r="AC25" s="290"/>
      <c r="AD25" s="290"/>
      <c r="AE25" s="290"/>
      <c r="AF25" s="290"/>
      <c r="AG25" s="290"/>
    </row>
    <row r="26" spans="1:33" ht="15.75">
      <c r="A26" s="330" t="s">
        <v>551</v>
      </c>
      <c r="B26" s="295">
        <v>62</v>
      </c>
      <c r="C26" s="330"/>
      <c r="D26" s="331">
        <v>-1249751798.4170303</v>
      </c>
      <c r="E26" s="331">
        <v>17854449861.37848</v>
      </c>
      <c r="F26" s="331">
        <f t="shared" si="0"/>
        <v>-13753926402.58297</v>
      </c>
      <c r="G26" s="331">
        <f t="shared" si="1"/>
        <v>56475304323.62152</v>
      </c>
      <c r="H26" s="331">
        <v>-20562038103</v>
      </c>
      <c r="I26" s="331">
        <v>41875817498</v>
      </c>
      <c r="J26" s="331">
        <v>-15003678201</v>
      </c>
      <c r="K26" s="331">
        <v>74329754185</v>
      </c>
      <c r="M26" s="294"/>
      <c r="N26" s="294"/>
      <c r="O26" s="523"/>
      <c r="P26" s="294"/>
      <c r="Q26" s="294"/>
      <c r="R26" s="523"/>
      <c r="S26" s="294"/>
      <c r="T26" s="294"/>
      <c r="U26" s="523"/>
      <c r="V26" s="704"/>
      <c r="W26" s="294"/>
      <c r="X26" s="523"/>
      <c r="Y26" s="294"/>
      <c r="Z26" s="294"/>
      <c r="AA26" s="294"/>
      <c r="AC26" s="280"/>
      <c r="AE26" s="280"/>
      <c r="AF26" s="280"/>
      <c r="AG26" s="280"/>
    </row>
    <row r="27" spans="1:33" ht="15.75">
      <c r="A27" s="330" t="s">
        <v>552</v>
      </c>
      <c r="B27" s="295">
        <v>63</v>
      </c>
      <c r="C27" s="330"/>
      <c r="D27" s="331">
        <v>26592010474.275528</v>
      </c>
      <c r="E27" s="331">
        <v>-18976939997.712143</v>
      </c>
      <c r="F27" s="331">
        <f t="shared" si="0"/>
        <v>-15341831566.275528</v>
      </c>
      <c r="G27" s="331">
        <f t="shared" si="1"/>
        <v>248987381774.71216</v>
      </c>
      <c r="H27" s="331">
        <v>-85009971123</v>
      </c>
      <c r="I27" s="331">
        <v>131240192504</v>
      </c>
      <c r="J27" s="331">
        <v>11250178908</v>
      </c>
      <c r="K27" s="331">
        <v>230010441777</v>
      </c>
      <c r="M27" s="294"/>
      <c r="N27" s="291"/>
      <c r="O27" s="523"/>
      <c r="P27" s="294"/>
      <c r="Q27" s="294"/>
      <c r="R27" s="523"/>
      <c r="S27" s="294"/>
      <c r="T27" s="294"/>
      <c r="U27" s="705"/>
      <c r="V27" s="704"/>
      <c r="W27" s="294"/>
      <c r="X27" s="523"/>
      <c r="Y27" s="294"/>
      <c r="Z27" s="294"/>
      <c r="AA27" s="294"/>
      <c r="AC27" s="280"/>
      <c r="AE27" s="280"/>
      <c r="AF27" s="280"/>
      <c r="AG27" s="280"/>
    </row>
    <row r="28" spans="1:33" s="289" customFormat="1" ht="15.75">
      <c r="A28" s="335" t="s">
        <v>553</v>
      </c>
      <c r="B28" s="302">
        <v>70</v>
      </c>
      <c r="C28" s="335"/>
      <c r="D28" s="336">
        <v>77</v>
      </c>
      <c r="E28" s="336">
        <v>-63.25646665904048</v>
      </c>
      <c r="F28" s="336">
        <f>(F27/G44)*10000</f>
        <v>-34.73276174668192</v>
      </c>
      <c r="G28" s="336">
        <f t="shared" si="1"/>
        <v>830.2564666590405</v>
      </c>
      <c r="H28" s="336">
        <v>-207.23049316332714</v>
      </c>
      <c r="I28" s="336">
        <v>434</v>
      </c>
      <c r="J28" s="336">
        <v>27.42478432214808</v>
      </c>
      <c r="K28" s="336">
        <v>767</v>
      </c>
      <c r="L28" s="645"/>
      <c r="M28" s="291"/>
      <c r="N28" s="291"/>
      <c r="O28" s="303"/>
      <c r="P28" s="291"/>
      <c r="Q28" s="291"/>
      <c r="R28" s="303"/>
      <c r="S28" s="291"/>
      <c r="T28" s="291"/>
      <c r="U28" s="303"/>
      <c r="V28" s="291"/>
      <c r="W28" s="291"/>
      <c r="X28" s="303"/>
      <c r="Y28" s="291"/>
      <c r="Z28" s="291"/>
      <c r="AA28" s="291"/>
      <c r="AB28" s="290"/>
      <c r="AD28" s="290"/>
      <c r="AE28" s="290"/>
      <c r="AG28" s="290"/>
    </row>
    <row r="29" spans="1:30" s="289" customFormat="1" ht="5.25" customHeight="1">
      <c r="A29" s="303"/>
      <c r="B29" s="340"/>
      <c r="C29" s="303"/>
      <c r="D29" s="304"/>
      <c r="E29" s="304"/>
      <c r="F29" s="304"/>
      <c r="G29" s="304"/>
      <c r="H29" s="304"/>
      <c r="I29" s="304"/>
      <c r="J29" s="304"/>
      <c r="K29" s="291"/>
      <c r="L29" s="645"/>
      <c r="M29" s="291"/>
      <c r="N29" s="291"/>
      <c r="O29" s="303"/>
      <c r="P29" s="304"/>
      <c r="Q29" s="291"/>
      <c r="R29" s="303"/>
      <c r="S29" s="291"/>
      <c r="T29" s="291"/>
      <c r="U29" s="303"/>
      <c r="V29" s="303"/>
      <c r="W29" s="303"/>
      <c r="X29" s="303"/>
      <c r="Y29" s="303"/>
      <c r="Z29" s="303"/>
      <c r="AA29" s="303"/>
      <c r="AB29" s="290"/>
      <c r="AD29" s="290"/>
    </row>
    <row r="30" spans="4:27" ht="15">
      <c r="D30" s="305"/>
      <c r="J30" s="689" t="s">
        <v>757</v>
      </c>
      <c r="K30" s="689"/>
      <c r="M30" s="294"/>
      <c r="N30" s="523"/>
      <c r="O30" s="523"/>
      <c r="P30" s="523"/>
      <c r="Q30" s="523"/>
      <c r="R30" s="523"/>
      <c r="S30" s="294"/>
      <c r="T30" s="708"/>
      <c r="U30" s="523"/>
      <c r="V30" s="523"/>
      <c r="W30" s="523"/>
      <c r="X30" s="523"/>
      <c r="Y30" s="523"/>
      <c r="Z30" s="523"/>
      <c r="AA30" s="523"/>
    </row>
    <row r="31" spans="1:30" s="289" customFormat="1" ht="15.75">
      <c r="A31" s="306" t="s">
        <v>340</v>
      </c>
      <c r="B31" s="307" t="s">
        <v>523</v>
      </c>
      <c r="C31" s="307"/>
      <c r="D31" s="307"/>
      <c r="E31" s="307"/>
      <c r="F31" s="307"/>
      <c r="G31" s="307"/>
      <c r="H31" s="307"/>
      <c r="I31" s="307"/>
      <c r="J31" s="688" t="s">
        <v>524</v>
      </c>
      <c r="K31" s="688"/>
      <c r="L31" s="645"/>
      <c r="M31" s="291"/>
      <c r="N31" s="303"/>
      <c r="O31" s="303"/>
      <c r="P31" s="303"/>
      <c r="Q31" s="303"/>
      <c r="R31" s="303"/>
      <c r="S31" s="291"/>
      <c r="T31" s="291"/>
      <c r="U31" s="303"/>
      <c r="V31" s="702"/>
      <c r="W31" s="303"/>
      <c r="X31" s="303"/>
      <c r="Y31" s="303"/>
      <c r="Z31" s="303"/>
      <c r="AA31" s="303"/>
      <c r="AB31" s="290"/>
      <c r="AD31" s="290"/>
    </row>
    <row r="32" spans="13:27" ht="6.75" customHeight="1" hidden="1">
      <c r="M32" s="294"/>
      <c r="N32" s="523"/>
      <c r="O32" s="523"/>
      <c r="P32" s="523"/>
      <c r="Q32" s="523"/>
      <c r="R32" s="523"/>
      <c r="S32" s="294"/>
      <c r="T32" s="294"/>
      <c r="U32" s="523"/>
      <c r="V32" s="523"/>
      <c r="W32" s="523"/>
      <c r="X32" s="523"/>
      <c r="Y32" s="523"/>
      <c r="Z32" s="523"/>
      <c r="AA32" s="523"/>
    </row>
    <row r="33" spans="6:27" ht="15">
      <c r="F33" s="305"/>
      <c r="M33" s="294"/>
      <c r="N33" s="294"/>
      <c r="O33" s="523"/>
      <c r="P33" s="709"/>
      <c r="Q33" s="705"/>
      <c r="R33" s="523"/>
      <c r="S33" s="294"/>
      <c r="T33" s="294"/>
      <c r="U33" s="523"/>
      <c r="V33" s="523"/>
      <c r="W33" s="710"/>
      <c r="X33" s="523"/>
      <c r="Y33" s="523"/>
      <c r="Z33" s="523"/>
      <c r="AA33" s="523"/>
    </row>
    <row r="34" spans="4:27" ht="15">
      <c r="D34" s="305"/>
      <c r="H34" s="305"/>
      <c r="M34" s="294"/>
      <c r="N34" s="705"/>
      <c r="O34" s="523"/>
      <c r="P34" s="523"/>
      <c r="Q34" s="523"/>
      <c r="R34" s="523"/>
      <c r="S34" s="294"/>
      <c r="T34" s="294"/>
      <c r="U34" s="523"/>
      <c r="V34" s="705"/>
      <c r="W34" s="523"/>
      <c r="X34" s="523"/>
      <c r="Y34" s="523"/>
      <c r="Z34" s="523"/>
      <c r="AA34" s="523"/>
    </row>
    <row r="35" spans="4:27" ht="15">
      <c r="D35" s="280"/>
      <c r="H35" s="305"/>
      <c r="M35" s="294"/>
      <c r="N35" s="705"/>
      <c r="O35" s="523"/>
      <c r="P35" s="523"/>
      <c r="Q35" s="523"/>
      <c r="R35" s="523"/>
      <c r="S35" s="294"/>
      <c r="T35" s="294"/>
      <c r="U35" s="523"/>
      <c r="V35" s="523"/>
      <c r="W35" s="523"/>
      <c r="X35" s="523"/>
      <c r="Y35" s="523"/>
      <c r="Z35" s="523"/>
      <c r="AA35" s="523"/>
    </row>
    <row r="36" spans="13:27" ht="12.75" customHeight="1">
      <c r="M36" s="294"/>
      <c r="N36" s="294"/>
      <c r="O36" s="523"/>
      <c r="P36" s="523"/>
      <c r="Q36" s="523"/>
      <c r="R36" s="523"/>
      <c r="S36" s="294"/>
      <c r="T36" s="294"/>
      <c r="U36" s="523"/>
      <c r="V36" s="523"/>
      <c r="W36" s="523"/>
      <c r="X36" s="523"/>
      <c r="Y36" s="523"/>
      <c r="Z36" s="523"/>
      <c r="AA36" s="523"/>
    </row>
    <row r="37" spans="13:27" ht="12.75" customHeight="1">
      <c r="M37" s="294"/>
      <c r="N37" s="294"/>
      <c r="O37" s="523"/>
      <c r="P37" s="711"/>
      <c r="Q37" s="711"/>
      <c r="R37" s="523"/>
      <c r="S37" s="294"/>
      <c r="T37" s="294"/>
      <c r="U37" s="523"/>
      <c r="V37" s="523"/>
      <c r="W37" s="523"/>
      <c r="X37" s="523"/>
      <c r="Y37" s="523"/>
      <c r="Z37" s="523"/>
      <c r="AA37" s="523"/>
    </row>
    <row r="38" spans="1:30" s="289" customFormat="1" ht="15.75">
      <c r="A38" s="341" t="s">
        <v>740</v>
      </c>
      <c r="B38" s="307" t="s">
        <v>356</v>
      </c>
      <c r="C38" s="307"/>
      <c r="D38" s="307"/>
      <c r="J38" s="688" t="s">
        <v>727</v>
      </c>
      <c r="K38" s="688"/>
      <c r="L38" s="645"/>
      <c r="M38" s="291"/>
      <c r="N38" s="303"/>
      <c r="O38" s="303"/>
      <c r="P38" s="712"/>
      <c r="Q38" s="712"/>
      <c r="R38" s="303"/>
      <c r="S38" s="291"/>
      <c r="T38" s="291"/>
      <c r="U38" s="303"/>
      <c r="V38" s="303"/>
      <c r="W38" s="303"/>
      <c r="X38" s="303"/>
      <c r="Y38" s="303"/>
      <c r="Z38" s="303"/>
      <c r="AA38" s="303"/>
      <c r="AB38" s="290"/>
      <c r="AD38" s="290"/>
    </row>
    <row r="39" spans="13:27" ht="15">
      <c r="M39" s="294"/>
      <c r="N39" s="705"/>
      <c r="O39" s="523"/>
      <c r="P39" s="711"/>
      <c r="Q39" s="711"/>
      <c r="R39" s="523"/>
      <c r="S39" s="294"/>
      <c r="T39" s="294"/>
      <c r="U39" s="523"/>
      <c r="V39" s="523"/>
      <c r="W39" s="523"/>
      <c r="X39" s="523"/>
      <c r="Y39" s="523"/>
      <c r="Z39" s="523"/>
      <c r="AA39" s="523"/>
    </row>
    <row r="40" spans="13:27" ht="15">
      <c r="M40" s="294"/>
      <c r="N40" s="705"/>
      <c r="O40" s="523"/>
      <c r="P40" s="709"/>
      <c r="Q40" s="523"/>
      <c r="R40" s="523"/>
      <c r="S40" s="294"/>
      <c r="T40" s="294"/>
      <c r="U40" s="523"/>
      <c r="V40" s="523"/>
      <c r="W40" s="523"/>
      <c r="X40" s="523"/>
      <c r="Y40" s="523"/>
      <c r="Z40" s="523"/>
      <c r="AA40" s="523"/>
    </row>
    <row r="41" spans="3:27" ht="15.75">
      <c r="C41" s="342"/>
      <c r="M41" s="294"/>
      <c r="N41" s="705"/>
      <c r="O41" s="523"/>
      <c r="P41" s="523"/>
      <c r="Q41" s="523"/>
      <c r="R41" s="523"/>
      <c r="S41" s="294"/>
      <c r="T41" s="294"/>
      <c r="U41" s="523"/>
      <c r="V41" s="523"/>
      <c r="W41" s="523"/>
      <c r="X41" s="523"/>
      <c r="Y41" s="523"/>
      <c r="Z41" s="523"/>
      <c r="AA41" s="523"/>
    </row>
    <row r="42" spans="3:27" ht="15.75">
      <c r="C42" s="342"/>
      <c r="G42" s="644" t="e">
        <f>G27/J44</f>
        <v>#DIV/0!</v>
      </c>
      <c r="H42" s="644"/>
      <c r="I42" s="644"/>
      <c r="M42" s="294"/>
      <c r="N42" s="294"/>
      <c r="O42" s="523"/>
      <c r="P42" s="523"/>
      <c r="Q42" s="523"/>
      <c r="R42" s="523"/>
      <c r="S42" s="294"/>
      <c r="T42" s="294"/>
      <c r="U42" s="523"/>
      <c r="V42" s="523"/>
      <c r="W42" s="523"/>
      <c r="X42" s="523"/>
      <c r="Y42" s="523"/>
      <c r="Z42" s="523"/>
      <c r="AA42" s="523"/>
    </row>
    <row r="43" spans="1:27" ht="15">
      <c r="A43" s="686"/>
      <c r="B43" s="686"/>
      <c r="C43" s="686"/>
      <c r="D43" s="686"/>
      <c r="E43" s="686"/>
      <c r="F43" s="686"/>
      <c r="G43" s="686"/>
      <c r="H43" s="686"/>
      <c r="I43" s="686"/>
      <c r="J43" s="686"/>
      <c r="K43" s="686"/>
      <c r="L43" s="647"/>
      <c r="M43" s="294"/>
      <c r="N43" s="523"/>
      <c r="O43" s="523"/>
      <c r="P43" s="523"/>
      <c r="Q43" s="523"/>
      <c r="R43" s="523"/>
      <c r="S43" s="294"/>
      <c r="T43" s="294"/>
      <c r="U43" s="523"/>
      <c r="V43" s="523"/>
      <c r="W43" s="523"/>
      <c r="X43" s="523"/>
      <c r="Y43" s="523"/>
      <c r="Z43" s="523"/>
      <c r="AA43" s="523"/>
    </row>
    <row r="44" spans="7:27" ht="15">
      <c r="G44" s="574">
        <v>4417106730000</v>
      </c>
      <c r="H44" s="574"/>
      <c r="I44" s="574"/>
      <c r="J44" s="574"/>
      <c r="M44" s="294"/>
      <c r="N44" s="523"/>
      <c r="O44" s="523"/>
      <c r="P44" s="523"/>
      <c r="Q44" s="523"/>
      <c r="R44" s="523"/>
      <c r="S44" s="294"/>
      <c r="T44" s="294"/>
      <c r="U44" s="523"/>
      <c r="V44" s="523"/>
      <c r="W44" s="523"/>
      <c r="X44" s="523"/>
      <c r="Y44" s="523"/>
      <c r="Z44" s="523"/>
      <c r="AA44" s="523"/>
    </row>
    <row r="45" spans="10:27" ht="15">
      <c r="J45" s="308"/>
      <c r="M45" s="294"/>
      <c r="N45" s="711"/>
      <c r="O45" s="523"/>
      <c r="P45" s="523"/>
      <c r="Q45" s="523"/>
      <c r="R45" s="523"/>
      <c r="S45" s="294"/>
      <c r="T45" s="294"/>
      <c r="U45" s="523"/>
      <c r="V45" s="523"/>
      <c r="W45" s="523"/>
      <c r="X45" s="523"/>
      <c r="Y45" s="523"/>
      <c r="Z45" s="523"/>
      <c r="AA45" s="523"/>
    </row>
    <row r="46" spans="7:27" ht="15">
      <c r="G46" s="574">
        <f>G44*3</f>
        <v>13251320190000</v>
      </c>
      <c r="H46" s="574"/>
      <c r="I46" s="574"/>
      <c r="J46" s="574"/>
      <c r="K46" s="575"/>
      <c r="M46" s="294"/>
      <c r="N46" s="711"/>
      <c r="O46" s="523"/>
      <c r="P46" s="523"/>
      <c r="Q46" s="523"/>
      <c r="R46" s="523"/>
      <c r="S46" s="294"/>
      <c r="T46" s="294"/>
      <c r="U46" s="523"/>
      <c r="V46" s="523"/>
      <c r="W46" s="523"/>
      <c r="X46" s="523"/>
      <c r="Y46" s="523"/>
      <c r="Z46" s="523"/>
      <c r="AA46" s="523"/>
    </row>
    <row r="47" spans="7:27" ht="15">
      <c r="G47" s="574">
        <f>(G46+J46)/6</f>
        <v>2208553365000</v>
      </c>
      <c r="H47" s="574"/>
      <c r="I47" s="574"/>
      <c r="J47" s="574"/>
      <c r="K47" s="575"/>
      <c r="M47" s="294"/>
      <c r="N47" s="711"/>
      <c r="O47" s="523"/>
      <c r="P47" s="523"/>
      <c r="Q47" s="523"/>
      <c r="R47" s="523"/>
      <c r="S47" s="294"/>
      <c r="T47" s="294"/>
      <c r="U47" s="523"/>
      <c r="V47" s="523"/>
      <c r="W47" s="523"/>
      <c r="X47" s="523"/>
      <c r="Y47" s="523"/>
      <c r="Z47" s="523"/>
      <c r="AA47" s="523"/>
    </row>
    <row r="48" spans="7:27" ht="15">
      <c r="G48" s="279">
        <f>(F27/G47)*10000</f>
        <v>-69.46552349336385</v>
      </c>
      <c r="J48" s="574"/>
      <c r="M48" s="294"/>
      <c r="N48" s="711"/>
      <c r="O48" s="523"/>
      <c r="P48" s="523"/>
      <c r="Q48" s="523"/>
      <c r="R48" s="523"/>
      <c r="S48" s="294"/>
      <c r="T48" s="294"/>
      <c r="U48" s="523"/>
      <c r="V48" s="523"/>
      <c r="W48" s="523"/>
      <c r="X48" s="523"/>
      <c r="Y48" s="523"/>
      <c r="Z48" s="523"/>
      <c r="AA48" s="523"/>
    </row>
    <row r="49" spans="13:27" ht="15">
      <c r="M49" s="294"/>
      <c r="N49" s="523"/>
      <c r="O49" s="523"/>
      <c r="P49" s="523"/>
      <c r="Q49" s="523"/>
      <c r="R49" s="523"/>
      <c r="S49" s="294"/>
      <c r="T49" s="294"/>
      <c r="U49" s="523"/>
      <c r="V49" s="523"/>
      <c r="W49" s="523"/>
      <c r="X49" s="523"/>
      <c r="Y49" s="523"/>
      <c r="Z49" s="523"/>
      <c r="AA49" s="523"/>
    </row>
    <row r="50" spans="13:27" ht="15">
      <c r="M50" s="294"/>
      <c r="N50" s="523"/>
      <c r="O50" s="523"/>
      <c r="P50" s="523"/>
      <c r="Q50" s="523"/>
      <c r="R50" s="523"/>
      <c r="S50" s="294"/>
      <c r="T50" s="294"/>
      <c r="U50" s="523"/>
      <c r="V50" s="523"/>
      <c r="W50" s="523"/>
      <c r="X50" s="523"/>
      <c r="Y50" s="523"/>
      <c r="Z50" s="523"/>
      <c r="AA50" s="523"/>
    </row>
    <row r="51" spans="13:27" ht="15">
      <c r="M51" s="294"/>
      <c r="N51" s="523"/>
      <c r="O51" s="523"/>
      <c r="P51" s="523"/>
      <c r="Q51" s="523"/>
      <c r="R51" s="523"/>
      <c r="S51" s="294"/>
      <c r="T51" s="294"/>
      <c r="U51" s="523"/>
      <c r="V51" s="523"/>
      <c r="W51" s="523"/>
      <c r="X51" s="523"/>
      <c r="Y51" s="523"/>
      <c r="Z51" s="523"/>
      <c r="AA51" s="523"/>
    </row>
    <row r="52" spans="13:27" ht="15">
      <c r="M52" s="294"/>
      <c r="N52" s="523"/>
      <c r="O52" s="523"/>
      <c r="P52" s="523"/>
      <c r="Q52" s="523"/>
      <c r="R52" s="523"/>
      <c r="S52" s="294"/>
      <c r="T52" s="294"/>
      <c r="U52" s="523"/>
      <c r="V52" s="523"/>
      <c r="W52" s="523"/>
      <c r="X52" s="523"/>
      <c r="Y52" s="523"/>
      <c r="Z52" s="523"/>
      <c r="AA52" s="523"/>
    </row>
    <row r="53" spans="13:27" ht="15">
      <c r="M53" s="294"/>
      <c r="N53" s="523"/>
      <c r="O53" s="523"/>
      <c r="P53" s="523"/>
      <c r="Q53" s="523"/>
      <c r="R53" s="523"/>
      <c r="S53" s="294"/>
      <c r="T53" s="294"/>
      <c r="U53" s="523"/>
      <c r="V53" s="523"/>
      <c r="W53" s="523"/>
      <c r="X53" s="523"/>
      <c r="Y53" s="523"/>
      <c r="Z53" s="523"/>
      <c r="AA53" s="523"/>
    </row>
    <row r="54" spans="13:27" ht="15">
      <c r="M54" s="294"/>
      <c r="N54" s="523"/>
      <c r="O54" s="523"/>
      <c r="P54" s="523"/>
      <c r="Q54" s="523"/>
      <c r="R54" s="523"/>
      <c r="S54" s="294"/>
      <c r="T54" s="294"/>
      <c r="U54" s="523"/>
      <c r="V54" s="523"/>
      <c r="W54" s="523"/>
      <c r="X54" s="523"/>
      <c r="Y54" s="523"/>
      <c r="Z54" s="523"/>
      <c r="AA54" s="523"/>
    </row>
    <row r="55" spans="13:27" ht="15">
      <c r="M55" s="294"/>
      <c r="N55" s="523"/>
      <c r="O55" s="523"/>
      <c r="P55" s="523"/>
      <c r="Q55" s="523"/>
      <c r="R55" s="523"/>
      <c r="S55" s="294"/>
      <c r="T55" s="294"/>
      <c r="U55" s="523"/>
      <c r="V55" s="523"/>
      <c r="W55" s="523"/>
      <c r="X55" s="523"/>
      <c r="Y55" s="523"/>
      <c r="Z55" s="523"/>
      <c r="AA55" s="523"/>
    </row>
    <row r="56" spans="13:27" ht="15">
      <c r="M56" s="294"/>
      <c r="N56" s="523"/>
      <c r="O56" s="523"/>
      <c r="P56" s="523"/>
      <c r="Q56" s="523"/>
      <c r="R56" s="523"/>
      <c r="S56" s="294"/>
      <c r="T56" s="294"/>
      <c r="U56" s="523"/>
      <c r="V56" s="523"/>
      <c r="W56" s="523"/>
      <c r="X56" s="523"/>
      <c r="Y56" s="523"/>
      <c r="Z56" s="523"/>
      <c r="AA56" s="523"/>
    </row>
    <row r="57" spans="13:27" ht="15">
      <c r="M57" s="294"/>
      <c r="N57" s="523"/>
      <c r="O57" s="523"/>
      <c r="P57" s="523"/>
      <c r="Q57" s="523"/>
      <c r="R57" s="523"/>
      <c r="S57" s="294"/>
      <c r="T57" s="294"/>
      <c r="U57" s="523"/>
      <c r="V57" s="523"/>
      <c r="W57" s="523"/>
      <c r="X57" s="523"/>
      <c r="Y57" s="523"/>
      <c r="Z57" s="523"/>
      <c r="AA57" s="523"/>
    </row>
    <row r="58" spans="13:27" ht="15">
      <c r="M58" s="294"/>
      <c r="N58" s="523"/>
      <c r="O58" s="523"/>
      <c r="P58" s="523"/>
      <c r="Q58" s="523"/>
      <c r="R58" s="523"/>
      <c r="S58" s="294"/>
      <c r="T58" s="294"/>
      <c r="U58" s="523"/>
      <c r="V58" s="523"/>
      <c r="W58" s="523"/>
      <c r="X58" s="523"/>
      <c r="Y58" s="523"/>
      <c r="Z58" s="523"/>
      <c r="AA58" s="523"/>
    </row>
    <row r="59" spans="13:27" ht="15">
      <c r="M59" s="294"/>
      <c r="N59" s="523"/>
      <c r="O59" s="523"/>
      <c r="P59" s="523"/>
      <c r="Q59" s="523"/>
      <c r="R59" s="523"/>
      <c r="S59" s="294"/>
      <c r="T59" s="294"/>
      <c r="U59" s="523"/>
      <c r="V59" s="523"/>
      <c r="W59" s="523"/>
      <c r="X59" s="523"/>
      <c r="Y59" s="523"/>
      <c r="Z59" s="523"/>
      <c r="AA59" s="523"/>
    </row>
  </sheetData>
  <sheetProtection/>
  <mergeCells count="19">
    <mergeCell ref="A43:K43"/>
    <mergeCell ref="Y5:Z5"/>
    <mergeCell ref="AE5:AG5"/>
    <mergeCell ref="AB5:AD5"/>
    <mergeCell ref="J38:K38"/>
    <mergeCell ref="J31:K31"/>
    <mergeCell ref="J30:K30"/>
    <mergeCell ref="P5:Q5"/>
    <mergeCell ref="J5:K5"/>
    <mergeCell ref="A5:A6"/>
    <mergeCell ref="S5:T5"/>
    <mergeCell ref="D5:E5"/>
    <mergeCell ref="V5:W5"/>
    <mergeCell ref="A3:K3"/>
    <mergeCell ref="C5:C6"/>
    <mergeCell ref="F5:G5"/>
    <mergeCell ref="B5:B6"/>
    <mergeCell ref="M5:N5"/>
    <mergeCell ref="H5:I5"/>
  </mergeCells>
  <printOptions horizontalCentered="1"/>
  <pageMargins left="0.26" right="0.25" top="0.17" bottom="0" header="0" footer="0"/>
  <pageSetup horizontalDpi="600" verticalDpi="600" orientation="landscape" paperSize="9" r:id="rId1"/>
  <headerFooter>
    <oddFooter xml:space="preserve">&amp;C&amp;"Times New Roman,Italic"&amp;9Trang 4                     </oddFooter>
  </headerFooter>
</worksheet>
</file>

<file path=xl/worksheets/sheet5.xml><?xml version="1.0" encoding="utf-8"?>
<worksheet xmlns="http://schemas.openxmlformats.org/spreadsheetml/2006/main" xmlns:r="http://schemas.openxmlformats.org/officeDocument/2006/relationships">
  <dimension ref="B1:N29207"/>
  <sheetViews>
    <sheetView workbookViewId="0" topLeftCell="A37">
      <selection activeCell="E56" sqref="E56"/>
    </sheetView>
  </sheetViews>
  <sheetFormatPr defaultColWidth="9.00390625" defaultRowHeight="15.75"/>
  <cols>
    <col min="1" max="1" width="1.37890625" style="343" customWidth="1"/>
    <col min="2" max="2" width="47.50390625" style="343" customWidth="1"/>
    <col min="3" max="3" width="6.875" style="343" customWidth="1"/>
    <col min="4" max="4" width="8.00390625" style="344" hidden="1" customWidth="1"/>
    <col min="5" max="5" width="19.00390625" style="345" customWidth="1"/>
    <col min="6" max="6" width="18.875" style="345" customWidth="1"/>
    <col min="7" max="7" width="25.375" style="343" customWidth="1"/>
    <col min="8" max="8" width="21.00390625" style="346" customWidth="1"/>
    <col min="9" max="9" width="17.625" style="346" customWidth="1"/>
    <col min="10" max="10" width="17.875" style="343" bestFit="1" customWidth="1"/>
    <col min="11" max="11" width="16.375" style="346" bestFit="1" customWidth="1"/>
    <col min="12" max="12" width="18.375" style="343" bestFit="1" customWidth="1"/>
    <col min="13" max="13" width="16.75390625" style="346" bestFit="1" customWidth="1"/>
    <col min="14" max="14" width="20.00390625" style="343" customWidth="1"/>
    <col min="15" max="15" width="13.50390625" style="343" bestFit="1" customWidth="1"/>
    <col min="16" max="16384" width="9.00390625" style="343" customWidth="1"/>
  </cols>
  <sheetData>
    <row r="1" spans="2:13" s="378" customFormat="1" ht="20.25" customHeight="1">
      <c r="B1" s="377" t="s">
        <v>370</v>
      </c>
      <c r="D1" s="379"/>
      <c r="E1" s="380"/>
      <c r="F1" s="380"/>
      <c r="H1" s="381"/>
      <c r="I1" s="381"/>
      <c r="K1" s="381"/>
      <c r="M1" s="381"/>
    </row>
    <row r="2" ht="14.25" customHeight="1"/>
    <row r="3" spans="2:6" ht="23.25" customHeight="1">
      <c r="B3" s="382" t="s">
        <v>554</v>
      </c>
      <c r="C3" s="383"/>
      <c r="D3" s="384"/>
      <c r="E3" s="385"/>
      <c r="F3" s="385"/>
    </row>
    <row r="4" spans="2:6" ht="14.25">
      <c r="B4" s="350" t="s">
        <v>772</v>
      </c>
      <c r="C4" s="347"/>
      <c r="D4" s="348"/>
      <c r="E4" s="349"/>
      <c r="F4" s="349"/>
    </row>
    <row r="5" spans="2:11" ht="14.25">
      <c r="B5" s="350" t="s">
        <v>555</v>
      </c>
      <c r="C5" s="347"/>
      <c r="D5" s="348"/>
      <c r="E5" s="351"/>
      <c r="F5" s="351"/>
      <c r="H5" s="713"/>
      <c r="I5" s="713"/>
      <c r="J5" s="714"/>
      <c r="K5" s="713"/>
    </row>
    <row r="6" spans="2:11" ht="12.75" customHeight="1">
      <c r="B6" s="348"/>
      <c r="C6" s="347"/>
      <c r="D6" s="348"/>
      <c r="E6" s="351"/>
      <c r="F6" s="351"/>
      <c r="H6" s="713"/>
      <c r="I6" s="713"/>
      <c r="J6" s="714"/>
      <c r="K6" s="713"/>
    </row>
    <row r="7" spans="6:11" ht="13.5" customHeight="1">
      <c r="F7" s="352" t="s">
        <v>450</v>
      </c>
      <c r="H7" s="713"/>
      <c r="I7" s="713"/>
      <c r="J7" s="714"/>
      <c r="K7" s="713"/>
    </row>
    <row r="8" spans="2:13" s="344" customFormat="1" ht="24.75" customHeight="1">
      <c r="B8" s="691" t="s">
        <v>526</v>
      </c>
      <c r="C8" s="691" t="s">
        <v>452</v>
      </c>
      <c r="D8" s="386" t="s">
        <v>453</v>
      </c>
      <c r="E8" s="693" t="s">
        <v>758</v>
      </c>
      <c r="F8" s="693" t="s">
        <v>719</v>
      </c>
      <c r="H8" s="715"/>
      <c r="I8" s="715"/>
      <c r="J8" s="716"/>
      <c r="K8" s="717"/>
      <c r="M8" s="354"/>
    </row>
    <row r="9" spans="2:13" s="344" customFormat="1" ht="27.75" customHeight="1">
      <c r="B9" s="691"/>
      <c r="C9" s="691"/>
      <c r="D9" s="386"/>
      <c r="E9" s="693"/>
      <c r="F9" s="693"/>
      <c r="H9" s="715"/>
      <c r="I9" s="715"/>
      <c r="J9" s="716"/>
      <c r="K9" s="717"/>
      <c r="M9" s="354"/>
    </row>
    <row r="10" spans="2:11" ht="21.75" customHeight="1">
      <c r="B10" s="355" t="s">
        <v>556</v>
      </c>
      <c r="C10" s="356"/>
      <c r="D10" s="357"/>
      <c r="E10" s="358"/>
      <c r="F10" s="359"/>
      <c r="H10" s="713"/>
      <c r="I10" s="713"/>
      <c r="J10" s="714"/>
      <c r="K10" s="713"/>
    </row>
    <row r="11" spans="2:11" ht="21.75" customHeight="1">
      <c r="B11" s="360" t="s">
        <v>557</v>
      </c>
      <c r="C11" s="361" t="s">
        <v>531</v>
      </c>
      <c r="D11" s="362"/>
      <c r="E11" s="674">
        <v>66935579030</v>
      </c>
      <c r="F11" s="632">
        <v>387954006543</v>
      </c>
      <c r="H11" s="718"/>
      <c r="I11" s="719"/>
      <c r="J11" s="562"/>
      <c r="K11" s="713"/>
    </row>
    <row r="12" spans="2:11" ht="21.75" customHeight="1">
      <c r="B12" s="360" t="s">
        <v>558</v>
      </c>
      <c r="C12" s="356"/>
      <c r="D12" s="357"/>
      <c r="E12" s="633"/>
      <c r="F12" s="620"/>
      <c r="H12" s="720"/>
      <c r="I12" s="721"/>
      <c r="J12" s="562"/>
      <c r="K12" s="713"/>
    </row>
    <row r="13" spans="2:12" ht="21" customHeight="1">
      <c r="B13" s="363" t="s">
        <v>559</v>
      </c>
      <c r="C13" s="675" t="s">
        <v>533</v>
      </c>
      <c r="D13" s="357"/>
      <c r="E13" s="407">
        <v>460400505866.7092</v>
      </c>
      <c r="F13" s="397">
        <v>630889631702</v>
      </c>
      <c r="H13" s="720"/>
      <c r="I13" s="721"/>
      <c r="J13" s="562"/>
      <c r="K13" s="713"/>
      <c r="L13" s="364"/>
    </row>
    <row r="14" spans="2:11" ht="21" customHeight="1">
      <c r="B14" s="363" t="s">
        <v>560</v>
      </c>
      <c r="C14" s="675" t="s">
        <v>561</v>
      </c>
      <c r="D14" s="357"/>
      <c r="E14" s="676">
        <v>35580142327.05176</v>
      </c>
      <c r="F14" s="397">
        <v>254841554525</v>
      </c>
      <c r="H14" s="720"/>
      <c r="I14" s="721"/>
      <c r="J14" s="562"/>
      <c r="K14" s="713"/>
    </row>
    <row r="15" spans="2:12" ht="21" customHeight="1">
      <c r="B15" s="363" t="s">
        <v>562</v>
      </c>
      <c r="C15" s="675" t="s">
        <v>563</v>
      </c>
      <c r="D15" s="357"/>
      <c r="E15" s="407">
        <v>-1234097812</v>
      </c>
      <c r="F15" s="397">
        <v>349084262861</v>
      </c>
      <c r="H15" s="720"/>
      <c r="I15" s="721"/>
      <c r="J15" s="562"/>
      <c r="K15" s="713"/>
      <c r="L15" s="345"/>
    </row>
    <row r="16" spans="2:12" ht="21" customHeight="1">
      <c r="B16" s="363" t="s">
        <v>564</v>
      </c>
      <c r="C16" s="675" t="s">
        <v>565</v>
      </c>
      <c r="D16" s="357"/>
      <c r="E16" s="407">
        <v>68752597984</v>
      </c>
      <c r="F16" s="397">
        <v>-280694443317</v>
      </c>
      <c r="H16" s="720"/>
      <c r="I16" s="721"/>
      <c r="J16" s="562"/>
      <c r="K16" s="713"/>
      <c r="L16" s="345"/>
    </row>
    <row r="17" spans="2:12" ht="21" customHeight="1">
      <c r="B17" s="363" t="s">
        <v>566</v>
      </c>
      <c r="C17" s="675" t="s">
        <v>567</v>
      </c>
      <c r="D17" s="357"/>
      <c r="E17" s="407">
        <v>746185110964</v>
      </c>
      <c r="F17" s="620">
        <v>995785101204</v>
      </c>
      <c r="H17" s="720"/>
      <c r="I17" s="721"/>
      <c r="J17" s="562"/>
      <c r="K17" s="713"/>
      <c r="L17" s="346"/>
    </row>
    <row r="18" spans="2:12" ht="33.75" customHeight="1">
      <c r="B18" s="360" t="s">
        <v>733</v>
      </c>
      <c r="C18" s="361" t="s">
        <v>569</v>
      </c>
      <c r="D18" s="362"/>
      <c r="E18" s="631">
        <v>1376619838359.761</v>
      </c>
      <c r="F18" s="634">
        <v>2337860113518</v>
      </c>
      <c r="H18" s="722"/>
      <c r="I18" s="722"/>
      <c r="J18" s="562"/>
      <c r="K18" s="713"/>
      <c r="L18" s="365"/>
    </row>
    <row r="19" spans="2:14" ht="21" customHeight="1">
      <c r="B19" s="363" t="s">
        <v>570</v>
      </c>
      <c r="C19" s="675" t="s">
        <v>571</v>
      </c>
      <c r="D19" s="357"/>
      <c r="E19" s="407">
        <v>657675234383.1527</v>
      </c>
      <c r="F19" s="397">
        <v>639148732818</v>
      </c>
      <c r="H19" s="720"/>
      <c r="I19" s="723"/>
      <c r="J19" s="562"/>
      <c r="K19" s="713"/>
      <c r="N19" s="365"/>
    </row>
    <row r="20" spans="2:14" ht="21" customHeight="1">
      <c r="B20" s="363" t="s">
        <v>572</v>
      </c>
      <c r="C20" s="356">
        <v>10</v>
      </c>
      <c r="D20" s="357"/>
      <c r="E20" s="677">
        <v>-112815318237</v>
      </c>
      <c r="F20" s="397">
        <v>-1293404213987</v>
      </c>
      <c r="H20" s="720"/>
      <c r="I20" s="723"/>
      <c r="J20" s="562"/>
      <c r="K20" s="713"/>
      <c r="N20" s="365"/>
    </row>
    <row r="21" spans="2:14" ht="34.5" customHeight="1">
      <c r="B21" s="363" t="s">
        <v>573</v>
      </c>
      <c r="C21" s="356">
        <v>11</v>
      </c>
      <c r="D21" s="357"/>
      <c r="E21" s="677">
        <v>-1483322319703.3516</v>
      </c>
      <c r="F21" s="397">
        <v>-676372251960</v>
      </c>
      <c r="H21" s="720"/>
      <c r="I21" s="723"/>
      <c r="J21" s="562"/>
      <c r="K21" s="713"/>
      <c r="N21" s="365"/>
    </row>
    <row r="22" spans="2:14" ht="20.25" customHeight="1">
      <c r="B22" s="363" t="s">
        <v>574</v>
      </c>
      <c r="C22" s="356">
        <v>12</v>
      </c>
      <c r="D22" s="357"/>
      <c r="E22" s="677">
        <v>-4218500236.9005127</v>
      </c>
      <c r="F22" s="397">
        <v>-40288566722</v>
      </c>
      <c r="H22" s="720"/>
      <c r="I22" s="723"/>
      <c r="J22" s="562"/>
      <c r="K22" s="713"/>
      <c r="N22" s="365"/>
    </row>
    <row r="23" spans="2:14" ht="20.25" customHeight="1">
      <c r="B23" s="363" t="s">
        <v>575</v>
      </c>
      <c r="C23" s="356">
        <v>13</v>
      </c>
      <c r="D23" s="357"/>
      <c r="E23" s="407">
        <v>-1266411304269</v>
      </c>
      <c r="F23" s="397">
        <v>-970484195600</v>
      </c>
      <c r="H23" s="720"/>
      <c r="I23" s="723"/>
      <c r="J23" s="562"/>
      <c r="K23" s="713"/>
      <c r="N23" s="365"/>
    </row>
    <row r="24" spans="2:14" ht="20.25" customHeight="1">
      <c r="B24" s="363" t="s">
        <v>576</v>
      </c>
      <c r="C24" s="356">
        <v>14</v>
      </c>
      <c r="D24" s="357"/>
      <c r="E24" s="407">
        <v>-127144165984.4</v>
      </c>
      <c r="F24" s="397">
        <v>-274596687348</v>
      </c>
      <c r="H24" s="720"/>
      <c r="I24" s="723"/>
      <c r="J24" s="562"/>
      <c r="K24" s="713"/>
      <c r="N24" s="365"/>
    </row>
    <row r="25" spans="2:14" ht="20.25" customHeight="1">
      <c r="B25" s="363" t="s">
        <v>577</v>
      </c>
      <c r="C25" s="356">
        <v>15</v>
      </c>
      <c r="D25" s="357"/>
      <c r="E25" s="407">
        <v>21556693479.8875</v>
      </c>
      <c r="F25" s="397">
        <v>143150899927</v>
      </c>
      <c r="H25" s="720"/>
      <c r="I25" s="723"/>
      <c r="J25" s="562"/>
      <c r="K25" s="713"/>
      <c r="N25" s="365"/>
    </row>
    <row r="26" spans="2:14" ht="20.25" customHeight="1">
      <c r="B26" s="363" t="s">
        <v>578</v>
      </c>
      <c r="C26" s="356">
        <v>16</v>
      </c>
      <c r="D26" s="357"/>
      <c r="E26" s="407">
        <v>-294816336707.1125</v>
      </c>
      <c r="F26" s="397">
        <v>-427140673409</v>
      </c>
      <c r="H26" s="720"/>
      <c r="I26" s="723"/>
      <c r="J26" s="562"/>
      <c r="K26" s="713"/>
      <c r="N26" s="365"/>
    </row>
    <row r="27" spans="2:14" ht="27.75" customHeight="1">
      <c r="B27" s="360" t="s">
        <v>579</v>
      </c>
      <c r="C27" s="362">
        <v>20</v>
      </c>
      <c r="D27" s="362"/>
      <c r="E27" s="631">
        <v>-1232876178914.9636</v>
      </c>
      <c r="F27" s="634">
        <v>-562126842763</v>
      </c>
      <c r="H27" s="722"/>
      <c r="I27" s="722"/>
      <c r="J27" s="562"/>
      <c r="K27" s="713"/>
      <c r="N27" s="365"/>
    </row>
    <row r="28" spans="2:11" ht="9.75" customHeight="1">
      <c r="B28" s="355"/>
      <c r="C28" s="356"/>
      <c r="D28" s="357"/>
      <c r="E28" s="633"/>
      <c r="F28" s="620"/>
      <c r="H28" s="720"/>
      <c r="I28" s="398"/>
      <c r="J28" s="562"/>
      <c r="K28" s="713"/>
    </row>
    <row r="29" spans="2:11" ht="30.75" customHeight="1">
      <c r="B29" s="355" t="s">
        <v>580</v>
      </c>
      <c r="C29" s="356"/>
      <c r="D29" s="357"/>
      <c r="E29" s="633"/>
      <c r="F29" s="620"/>
      <c r="H29" s="720"/>
      <c r="I29" s="398"/>
      <c r="J29" s="562"/>
      <c r="K29" s="713"/>
    </row>
    <row r="30" spans="2:11" ht="33" customHeight="1">
      <c r="B30" s="366" t="s">
        <v>581</v>
      </c>
      <c r="C30" s="356">
        <v>21</v>
      </c>
      <c r="D30" s="357"/>
      <c r="E30" s="407">
        <v>-23078331337.349976</v>
      </c>
      <c r="F30" s="397">
        <v>-1430904980796</v>
      </c>
      <c r="H30" s="720"/>
      <c r="I30" s="725"/>
      <c r="J30" s="562"/>
      <c r="K30" s="713"/>
    </row>
    <row r="31" spans="2:12" ht="33.75" customHeight="1">
      <c r="B31" s="366" t="s">
        <v>582</v>
      </c>
      <c r="C31" s="356">
        <v>22</v>
      </c>
      <c r="D31" s="357"/>
      <c r="E31" s="407">
        <v>201130818343.65002</v>
      </c>
      <c r="F31" s="397">
        <v>47022707729</v>
      </c>
      <c r="H31" s="720"/>
      <c r="I31" s="725"/>
      <c r="J31" s="562"/>
      <c r="K31" s="713"/>
      <c r="L31" s="345"/>
    </row>
    <row r="32" spans="2:12" ht="24" customHeight="1">
      <c r="B32" s="366" t="s">
        <v>583</v>
      </c>
      <c r="C32" s="356">
        <v>23</v>
      </c>
      <c r="D32" s="357"/>
      <c r="E32" s="407">
        <v>-281248907702</v>
      </c>
      <c r="F32" s="397">
        <v>-1139307039266</v>
      </c>
      <c r="H32" s="720"/>
      <c r="I32" s="725"/>
      <c r="J32" s="562"/>
      <c r="K32" s="713"/>
      <c r="L32" s="345"/>
    </row>
    <row r="33" spans="2:12" ht="32.25" customHeight="1">
      <c r="B33" s="366" t="s">
        <v>584</v>
      </c>
      <c r="C33" s="356">
        <v>24</v>
      </c>
      <c r="D33" s="357"/>
      <c r="E33" s="407">
        <v>1207275423267</v>
      </c>
      <c r="F33" s="397">
        <v>1545908963663</v>
      </c>
      <c r="H33" s="720"/>
      <c r="I33" s="725"/>
      <c r="J33" s="562"/>
      <c r="K33" s="713"/>
      <c r="L33" s="345"/>
    </row>
    <row r="34" spans="2:12" ht="23.25" customHeight="1">
      <c r="B34" s="366" t="s">
        <v>585</v>
      </c>
      <c r="C34" s="356">
        <v>25</v>
      </c>
      <c r="D34" s="357"/>
      <c r="E34" s="407">
        <v>-12906917163</v>
      </c>
      <c r="F34" s="397">
        <v>-185951282012</v>
      </c>
      <c r="H34" s="720"/>
      <c r="I34" s="725"/>
      <c r="J34" s="562"/>
      <c r="K34" s="713"/>
      <c r="L34" s="345"/>
    </row>
    <row r="35" spans="2:12" ht="23.25" customHeight="1">
      <c r="B35" s="366" t="s">
        <v>586</v>
      </c>
      <c r="C35" s="356">
        <v>26</v>
      </c>
      <c r="D35" s="357"/>
      <c r="E35" s="407">
        <v>162680045455</v>
      </c>
      <c r="F35" s="397">
        <v>459445533309</v>
      </c>
      <c r="H35" s="720"/>
      <c r="I35" s="725"/>
      <c r="J35" s="562"/>
      <c r="K35" s="713"/>
      <c r="L35" s="345"/>
    </row>
    <row r="36" spans="2:12" ht="23.25" customHeight="1" thickBot="1">
      <c r="B36" s="572" t="s">
        <v>587</v>
      </c>
      <c r="C36" s="573">
        <v>27</v>
      </c>
      <c r="D36" s="370"/>
      <c r="E36" s="635">
        <v>135994655527.40002</v>
      </c>
      <c r="F36" s="636">
        <v>253651635875</v>
      </c>
      <c r="H36" s="720"/>
      <c r="I36" s="725"/>
      <c r="J36" s="562"/>
      <c r="K36" s="713"/>
      <c r="L36" s="345"/>
    </row>
    <row r="37" spans="2:12" ht="25.5" customHeight="1">
      <c r="B37" s="360" t="s">
        <v>588</v>
      </c>
      <c r="C37" s="362">
        <v>30</v>
      </c>
      <c r="D37" s="362"/>
      <c r="E37" s="631">
        <v>1389846786390.7002</v>
      </c>
      <c r="F37" s="634">
        <v>-450134461498</v>
      </c>
      <c r="H37" s="722"/>
      <c r="I37" s="722"/>
      <c r="J37" s="562"/>
      <c r="K37" s="713"/>
      <c r="L37" s="345"/>
    </row>
    <row r="38" spans="2:12" ht="24.75" customHeight="1">
      <c r="B38" s="355" t="s">
        <v>589</v>
      </c>
      <c r="C38" s="367"/>
      <c r="D38" s="362"/>
      <c r="E38" s="623"/>
      <c r="F38" s="637"/>
      <c r="H38" s="720"/>
      <c r="I38" s="560"/>
      <c r="J38" s="562"/>
      <c r="K38" s="713"/>
      <c r="L38" s="345"/>
    </row>
    <row r="39" spans="2:12" ht="24.75" customHeight="1">
      <c r="B39" s="366" t="s">
        <v>293</v>
      </c>
      <c r="C39" s="356">
        <v>31</v>
      </c>
      <c r="D39" s="357"/>
      <c r="E39" s="407">
        <v>1417106730000</v>
      </c>
      <c r="F39" s="397">
        <v>0</v>
      </c>
      <c r="H39" s="720"/>
      <c r="I39" s="726"/>
      <c r="J39" s="562"/>
      <c r="K39" s="713"/>
      <c r="L39" s="345"/>
    </row>
    <row r="40" spans="2:12" ht="33.75" customHeight="1">
      <c r="B40" s="366" t="s">
        <v>591</v>
      </c>
      <c r="C40" s="356">
        <v>32</v>
      </c>
      <c r="D40" s="357"/>
      <c r="E40" s="407">
        <v>-250830265511</v>
      </c>
      <c r="F40" s="397">
        <v>0</v>
      </c>
      <c r="H40" s="720"/>
      <c r="I40" s="726"/>
      <c r="J40" s="562"/>
      <c r="K40" s="713"/>
      <c r="L40" s="345"/>
    </row>
    <row r="41" spans="2:12" ht="24.75" customHeight="1">
      <c r="B41" s="366" t="s">
        <v>592</v>
      </c>
      <c r="C41" s="356">
        <v>33</v>
      </c>
      <c r="D41" s="357"/>
      <c r="E41" s="407">
        <v>5472573491948</v>
      </c>
      <c r="F41" s="397">
        <v>7331009725538</v>
      </c>
      <c r="H41" s="720"/>
      <c r="I41" s="726"/>
      <c r="J41" s="562"/>
      <c r="K41" s="713"/>
      <c r="L41" s="345"/>
    </row>
    <row r="42" spans="2:12" ht="24.75" customHeight="1">
      <c r="B42" s="366" t="s">
        <v>593</v>
      </c>
      <c r="C42" s="356">
        <v>34</v>
      </c>
      <c r="D42" s="357"/>
      <c r="E42" s="407">
        <v>-7317298582216.911</v>
      </c>
      <c r="F42" s="397">
        <v>-7914779336386</v>
      </c>
      <c r="H42" s="720"/>
      <c r="I42" s="726"/>
      <c r="J42" s="562"/>
      <c r="K42" s="713"/>
      <c r="L42" s="345"/>
    </row>
    <row r="43" spans="2:12" ht="24.75" customHeight="1">
      <c r="B43" s="366" t="s">
        <v>594</v>
      </c>
      <c r="C43" s="356">
        <v>35</v>
      </c>
      <c r="D43" s="357"/>
      <c r="E43" s="407">
        <v>-1515105991</v>
      </c>
      <c r="F43" s="397">
        <v>-29131894028</v>
      </c>
      <c r="H43" s="720"/>
      <c r="I43" s="726"/>
      <c r="J43" s="562"/>
      <c r="K43" s="713"/>
      <c r="L43" s="345"/>
    </row>
    <row r="44" spans="2:12" ht="24.75" customHeight="1">
      <c r="B44" s="366" t="s">
        <v>595</v>
      </c>
      <c r="C44" s="356">
        <v>36</v>
      </c>
      <c r="D44" s="357"/>
      <c r="E44" s="407">
        <v>-65919186991</v>
      </c>
      <c r="F44" s="397">
        <v>-201702345</v>
      </c>
      <c r="H44" s="720"/>
      <c r="I44" s="726"/>
      <c r="J44" s="562"/>
      <c r="K44" s="713"/>
      <c r="L44" s="345"/>
    </row>
    <row r="45" spans="2:12" ht="22.5" customHeight="1">
      <c r="B45" s="360" t="s">
        <v>596</v>
      </c>
      <c r="C45" s="362">
        <v>40</v>
      </c>
      <c r="D45" s="362"/>
      <c r="E45" s="631">
        <v>-745882918761.9111</v>
      </c>
      <c r="F45" s="634">
        <v>-613103207221</v>
      </c>
      <c r="H45" s="722"/>
      <c r="I45" s="722"/>
      <c r="J45" s="562"/>
      <c r="K45" s="713"/>
      <c r="L45" s="345"/>
    </row>
    <row r="46" spans="2:12" ht="14.25" hidden="1">
      <c r="B46" s="360"/>
      <c r="C46" s="362"/>
      <c r="D46" s="362"/>
      <c r="E46" s="638"/>
      <c r="F46" s="632"/>
      <c r="H46" s="720"/>
      <c r="I46" s="562"/>
      <c r="J46" s="562"/>
      <c r="K46" s="713"/>
      <c r="L46" s="345"/>
    </row>
    <row r="47" spans="2:12" ht="25.5" customHeight="1">
      <c r="B47" s="355" t="s">
        <v>597</v>
      </c>
      <c r="C47" s="362">
        <v>50</v>
      </c>
      <c r="D47" s="362"/>
      <c r="E47" s="639">
        <v>-588912311286.1746</v>
      </c>
      <c r="F47" s="640">
        <v>-1625364511482</v>
      </c>
      <c r="H47" s="727"/>
      <c r="I47" s="727"/>
      <c r="J47" s="562"/>
      <c r="K47" s="713"/>
      <c r="L47" s="345"/>
    </row>
    <row r="48" spans="2:12" ht="25.5" customHeight="1">
      <c r="B48" s="355" t="s">
        <v>598</v>
      </c>
      <c r="C48" s="362">
        <v>60</v>
      </c>
      <c r="D48" s="362"/>
      <c r="E48" s="641">
        <v>1302487881301</v>
      </c>
      <c r="F48" s="624">
        <v>2927852392783</v>
      </c>
      <c r="H48" s="728"/>
      <c r="I48" s="729"/>
      <c r="J48" s="562"/>
      <c r="K48" s="713"/>
      <c r="L48" s="345"/>
    </row>
    <row r="49" spans="2:12" ht="25.5" customHeight="1">
      <c r="B49" s="366" t="s">
        <v>599</v>
      </c>
      <c r="C49" s="356">
        <v>61</v>
      </c>
      <c r="D49" s="357"/>
      <c r="E49" s="407"/>
      <c r="F49" s="397">
        <v>0</v>
      </c>
      <c r="H49" s="720"/>
      <c r="I49" s="398"/>
      <c r="J49" s="562"/>
      <c r="K49" s="713"/>
      <c r="L49" s="345"/>
    </row>
    <row r="50" spans="2:12" ht="25.5" customHeight="1" thickBot="1">
      <c r="B50" s="368" t="s">
        <v>600</v>
      </c>
      <c r="C50" s="369">
        <v>70</v>
      </c>
      <c r="D50" s="370"/>
      <c r="E50" s="642">
        <v>713575570014.8254</v>
      </c>
      <c r="F50" s="643">
        <v>1302487881301</v>
      </c>
      <c r="H50" s="727"/>
      <c r="I50" s="560"/>
      <c r="J50" s="562"/>
      <c r="K50" s="713"/>
      <c r="L50" s="345"/>
    </row>
    <row r="51" spans="2:12" ht="15">
      <c r="B51" s="371"/>
      <c r="C51" s="372"/>
      <c r="D51" s="373"/>
      <c r="E51" s="374"/>
      <c r="F51" s="374"/>
      <c r="H51" s="713"/>
      <c r="I51" s="713"/>
      <c r="J51" s="714"/>
      <c r="K51" s="713"/>
      <c r="L51" s="345"/>
    </row>
    <row r="52" spans="2:12" ht="14.25">
      <c r="B52" s="375"/>
      <c r="D52" s="373"/>
      <c r="E52" s="689" t="s">
        <v>773</v>
      </c>
      <c r="F52" s="689"/>
      <c r="H52" s="713"/>
      <c r="I52" s="713"/>
      <c r="J52" s="714"/>
      <c r="K52" s="713"/>
      <c r="L52" s="345"/>
    </row>
    <row r="53" spans="8:12" ht="14.25">
      <c r="H53" s="724"/>
      <c r="I53" s="713"/>
      <c r="J53" s="714"/>
      <c r="K53" s="713"/>
      <c r="L53" s="345"/>
    </row>
    <row r="54" spans="2:12" ht="15">
      <c r="B54" s="690" t="s">
        <v>734</v>
      </c>
      <c r="C54" s="690"/>
      <c r="D54" s="690"/>
      <c r="E54" s="690"/>
      <c r="F54" s="690"/>
      <c r="H54" s="713"/>
      <c r="I54" s="713"/>
      <c r="J54" s="714"/>
      <c r="K54" s="713"/>
      <c r="L54" s="345"/>
    </row>
    <row r="55" spans="2:11" ht="14.25">
      <c r="B55" s="692"/>
      <c r="C55" s="692"/>
      <c r="H55" s="713"/>
      <c r="I55" s="713"/>
      <c r="J55" s="714"/>
      <c r="K55" s="713"/>
    </row>
    <row r="56" spans="8:11" ht="14.25">
      <c r="H56" s="713"/>
      <c r="I56" s="713"/>
      <c r="J56" s="714"/>
      <c r="K56" s="713"/>
    </row>
    <row r="57" spans="8:11" ht="14.25">
      <c r="H57" s="713"/>
      <c r="I57" s="713"/>
      <c r="J57" s="714"/>
      <c r="K57" s="713"/>
    </row>
    <row r="58" spans="8:11" ht="14.25">
      <c r="H58" s="713"/>
      <c r="I58" s="713"/>
      <c r="J58" s="714"/>
      <c r="K58" s="713"/>
    </row>
    <row r="59" spans="8:11" ht="14.25">
      <c r="H59" s="713"/>
      <c r="I59" s="713"/>
      <c r="J59" s="714"/>
      <c r="K59" s="713"/>
    </row>
    <row r="60" spans="8:11" ht="14.25">
      <c r="H60" s="713"/>
      <c r="I60" s="713"/>
      <c r="J60" s="714"/>
      <c r="K60" s="713"/>
    </row>
    <row r="61" spans="2:11" ht="15">
      <c r="B61" s="690" t="s">
        <v>741</v>
      </c>
      <c r="C61" s="690"/>
      <c r="D61" s="690"/>
      <c r="E61" s="690"/>
      <c r="F61" s="690"/>
      <c r="H61" s="713"/>
      <c r="I61" s="713"/>
      <c r="J61" s="714"/>
      <c r="K61" s="713"/>
    </row>
    <row r="62" spans="2:11" ht="15">
      <c r="B62" s="376"/>
      <c r="H62" s="713"/>
      <c r="I62" s="713"/>
      <c r="J62" s="714"/>
      <c r="K62" s="713"/>
    </row>
    <row r="63" spans="8:11" ht="14.25">
      <c r="H63" s="713"/>
      <c r="I63" s="713"/>
      <c r="J63" s="714"/>
      <c r="K63" s="713"/>
    </row>
    <row r="64" spans="8:11" ht="14.25">
      <c r="H64" s="713"/>
      <c r="I64" s="713"/>
      <c r="J64" s="714"/>
      <c r="K64" s="713"/>
    </row>
    <row r="65" spans="8:11" ht="14.25">
      <c r="H65" s="713"/>
      <c r="I65" s="713"/>
      <c r="J65" s="714"/>
      <c r="K65" s="713"/>
    </row>
    <row r="66" spans="8:11" ht="14.25">
      <c r="H66" s="713"/>
      <c r="I66" s="713"/>
      <c r="J66" s="714"/>
      <c r="K66" s="713"/>
    </row>
    <row r="67" spans="8:11" ht="14.25">
      <c r="H67" s="713"/>
      <c r="I67" s="713"/>
      <c r="J67" s="714"/>
      <c r="K67" s="713"/>
    </row>
    <row r="68" spans="8:11" ht="14.25">
      <c r="H68" s="713"/>
      <c r="I68" s="713"/>
      <c r="J68" s="714"/>
      <c r="K68" s="713"/>
    </row>
    <row r="69" spans="8:11" ht="14.25">
      <c r="H69" s="713"/>
      <c r="I69" s="713"/>
      <c r="J69" s="714"/>
      <c r="K69" s="713"/>
    </row>
    <row r="70" spans="8:11" ht="14.25">
      <c r="H70" s="713"/>
      <c r="I70" s="713"/>
      <c r="J70" s="714"/>
      <c r="K70" s="713"/>
    </row>
    <row r="71" spans="8:11" ht="14.25">
      <c r="H71" s="713"/>
      <c r="I71" s="713"/>
      <c r="J71" s="714"/>
      <c r="K71" s="713"/>
    </row>
    <row r="72" spans="8:11" ht="14.25">
      <c r="H72" s="713"/>
      <c r="I72" s="713"/>
      <c r="J72" s="714"/>
      <c r="K72" s="713"/>
    </row>
    <row r="73" spans="8:11" ht="14.25">
      <c r="H73" s="713"/>
      <c r="I73" s="713"/>
      <c r="J73" s="714"/>
      <c r="K73" s="713"/>
    </row>
    <row r="74" spans="8:11" ht="14.25">
      <c r="H74" s="713"/>
      <c r="I74" s="713"/>
      <c r="J74" s="714"/>
      <c r="K74" s="713"/>
    </row>
    <row r="75" spans="8:11" ht="14.25">
      <c r="H75" s="713"/>
      <c r="I75" s="713"/>
      <c r="J75" s="714"/>
      <c r="K75" s="713"/>
    </row>
    <row r="76" spans="8:11" ht="14.25">
      <c r="H76" s="713"/>
      <c r="I76" s="713"/>
      <c r="J76" s="714"/>
      <c r="K76" s="713"/>
    </row>
    <row r="77" spans="8:11" ht="14.25">
      <c r="H77" s="713"/>
      <c r="I77" s="713"/>
      <c r="J77" s="714"/>
      <c r="K77" s="713"/>
    </row>
    <row r="78" spans="8:11" ht="14.25">
      <c r="H78" s="713"/>
      <c r="I78" s="713"/>
      <c r="J78" s="714"/>
      <c r="K78" s="713"/>
    </row>
    <row r="79" spans="8:11" ht="14.25">
      <c r="H79" s="713"/>
      <c r="I79" s="713"/>
      <c r="J79" s="714"/>
      <c r="K79" s="713"/>
    </row>
    <row r="80" spans="8:11" ht="14.25">
      <c r="H80" s="713"/>
      <c r="I80" s="713"/>
      <c r="J80" s="714"/>
      <c r="K80" s="713"/>
    </row>
    <row r="81" spans="8:11" ht="14.25">
      <c r="H81" s="713"/>
      <c r="I81" s="713"/>
      <c r="J81" s="714"/>
      <c r="K81" s="713"/>
    </row>
    <row r="82" spans="8:11" ht="14.25">
      <c r="H82" s="713"/>
      <c r="I82" s="713"/>
      <c r="J82" s="714"/>
      <c r="K82" s="713"/>
    </row>
    <row r="83" spans="8:11" ht="14.25">
      <c r="H83" s="713"/>
      <c r="I83" s="713"/>
      <c r="J83" s="714"/>
      <c r="K83" s="713"/>
    </row>
    <row r="84" spans="8:11" ht="14.25">
      <c r="H84" s="713"/>
      <c r="I84" s="713"/>
      <c r="J84" s="714"/>
      <c r="K84" s="713"/>
    </row>
    <row r="85" spans="8:11" ht="14.25">
      <c r="H85" s="713"/>
      <c r="I85" s="713"/>
      <c r="J85" s="714"/>
      <c r="K85" s="713"/>
    </row>
    <row r="86" spans="8:11" ht="14.25">
      <c r="H86" s="713"/>
      <c r="I86" s="713"/>
      <c r="J86" s="714"/>
      <c r="K86" s="713"/>
    </row>
    <row r="87" spans="8:11" ht="14.25">
      <c r="H87" s="713"/>
      <c r="I87" s="713"/>
      <c r="J87" s="714"/>
      <c r="K87" s="713"/>
    </row>
    <row r="88" spans="8:11" ht="14.25">
      <c r="H88" s="713"/>
      <c r="I88" s="713"/>
      <c r="J88" s="714"/>
      <c r="K88" s="713"/>
    </row>
    <row r="89" spans="8:11" ht="14.25">
      <c r="H89" s="713"/>
      <c r="I89" s="713"/>
      <c r="J89" s="714"/>
      <c r="K89" s="713"/>
    </row>
    <row r="90" spans="8:11" ht="14.25">
      <c r="H90" s="713"/>
      <c r="I90" s="713"/>
      <c r="J90" s="714"/>
      <c r="K90" s="713"/>
    </row>
    <row r="91" spans="8:11" ht="14.25">
      <c r="H91" s="713"/>
      <c r="I91" s="713"/>
      <c r="J91" s="714"/>
      <c r="K91" s="713"/>
    </row>
    <row r="92" spans="8:11" ht="14.25">
      <c r="H92" s="713"/>
      <c r="I92" s="713"/>
      <c r="J92" s="714"/>
      <c r="K92" s="713"/>
    </row>
    <row r="93" spans="8:11" ht="14.25">
      <c r="H93" s="713"/>
      <c r="I93" s="713"/>
      <c r="J93" s="714"/>
      <c r="K93" s="713"/>
    </row>
    <row r="94" spans="8:11" ht="14.25">
      <c r="H94" s="713"/>
      <c r="I94" s="713"/>
      <c r="J94" s="714"/>
      <c r="K94" s="713"/>
    </row>
    <row r="95" spans="8:11" ht="14.25">
      <c r="H95" s="713"/>
      <c r="I95" s="713"/>
      <c r="J95" s="714"/>
      <c r="K95" s="713"/>
    </row>
    <row r="96" spans="8:11" ht="14.25">
      <c r="H96" s="713"/>
      <c r="I96" s="713"/>
      <c r="J96" s="714"/>
      <c r="K96" s="713"/>
    </row>
    <row r="97" spans="8:11" ht="14.25">
      <c r="H97" s="713"/>
      <c r="I97" s="713"/>
      <c r="J97" s="714"/>
      <c r="K97" s="713"/>
    </row>
    <row r="98" spans="8:11" ht="14.25">
      <c r="H98" s="713"/>
      <c r="I98" s="713"/>
      <c r="J98" s="714"/>
      <c r="K98" s="713"/>
    </row>
    <row r="99" spans="8:11" ht="14.25">
      <c r="H99" s="713"/>
      <c r="I99" s="713"/>
      <c r="J99" s="714"/>
      <c r="K99" s="713"/>
    </row>
    <row r="100" spans="8:11" ht="14.25">
      <c r="H100" s="713"/>
      <c r="I100" s="713"/>
      <c r="J100" s="714"/>
      <c r="K100" s="713"/>
    </row>
    <row r="101" spans="8:11" ht="14.25">
      <c r="H101" s="713"/>
      <c r="I101" s="713"/>
      <c r="J101" s="714"/>
      <c r="K101" s="713"/>
    </row>
    <row r="102" spans="8:11" ht="14.25">
      <c r="H102" s="713"/>
      <c r="I102" s="713"/>
      <c r="J102" s="714"/>
      <c r="K102" s="713"/>
    </row>
    <row r="103" spans="8:11" ht="14.25">
      <c r="H103" s="713"/>
      <c r="I103" s="713"/>
      <c r="J103" s="714"/>
      <c r="K103" s="713"/>
    </row>
    <row r="104" spans="8:11" ht="14.25">
      <c r="H104" s="713"/>
      <c r="I104" s="713"/>
      <c r="J104" s="714"/>
      <c r="K104" s="713"/>
    </row>
    <row r="105" spans="8:11" ht="14.25">
      <c r="H105" s="713"/>
      <c r="I105" s="713"/>
      <c r="J105" s="714"/>
      <c r="K105" s="713"/>
    </row>
    <row r="106" spans="8:11" ht="14.25">
      <c r="H106" s="713"/>
      <c r="I106" s="713"/>
      <c r="J106" s="714"/>
      <c r="K106" s="713"/>
    </row>
    <row r="107" spans="8:11" ht="14.25">
      <c r="H107" s="713"/>
      <c r="I107" s="713"/>
      <c r="J107" s="714"/>
      <c r="K107" s="713"/>
    </row>
    <row r="108" spans="8:11" ht="14.25">
      <c r="H108" s="713"/>
      <c r="I108" s="713"/>
      <c r="J108" s="714"/>
      <c r="K108" s="713"/>
    </row>
    <row r="109" spans="8:11" ht="14.25">
      <c r="H109" s="713"/>
      <c r="I109" s="713"/>
      <c r="J109" s="714"/>
      <c r="K109" s="713"/>
    </row>
    <row r="110" spans="8:11" ht="14.25">
      <c r="H110" s="713"/>
      <c r="I110" s="713"/>
      <c r="J110" s="714"/>
      <c r="K110" s="713"/>
    </row>
    <row r="111" spans="8:11" ht="14.25">
      <c r="H111" s="713"/>
      <c r="I111" s="713"/>
      <c r="J111" s="714"/>
      <c r="K111" s="713"/>
    </row>
    <row r="112" spans="8:11" ht="14.25">
      <c r="H112" s="713"/>
      <c r="I112" s="713"/>
      <c r="J112" s="714"/>
      <c r="K112" s="713"/>
    </row>
    <row r="113" spans="8:11" ht="14.25">
      <c r="H113" s="713"/>
      <c r="I113" s="713"/>
      <c r="J113" s="714"/>
      <c r="K113" s="713"/>
    </row>
    <row r="114" spans="8:11" ht="14.25">
      <c r="H114" s="713"/>
      <c r="I114" s="713"/>
      <c r="J114" s="714"/>
      <c r="K114" s="713"/>
    </row>
    <row r="115" spans="8:11" ht="14.25">
      <c r="H115" s="713"/>
      <c r="I115" s="713"/>
      <c r="J115" s="714"/>
      <c r="K115" s="713"/>
    </row>
    <row r="116" spans="8:11" ht="14.25">
      <c r="H116" s="713"/>
      <c r="I116" s="713"/>
      <c r="J116" s="714"/>
      <c r="K116" s="713"/>
    </row>
    <row r="117" spans="8:11" ht="14.25">
      <c r="H117" s="713"/>
      <c r="I117" s="713"/>
      <c r="J117" s="714"/>
      <c r="K117" s="713"/>
    </row>
    <row r="118" spans="8:11" ht="14.25">
      <c r="H118" s="713"/>
      <c r="I118" s="713"/>
      <c r="J118" s="714"/>
      <c r="K118" s="713"/>
    </row>
    <row r="119" spans="8:11" ht="14.25">
      <c r="H119" s="713"/>
      <c r="I119" s="713"/>
      <c r="J119" s="714"/>
      <c r="K119" s="713"/>
    </row>
    <row r="120" spans="8:11" ht="14.25">
      <c r="H120" s="713"/>
      <c r="I120" s="713"/>
      <c r="J120" s="714"/>
      <c r="K120" s="713"/>
    </row>
    <row r="121" spans="8:11" ht="14.25">
      <c r="H121" s="713"/>
      <c r="I121" s="713"/>
      <c r="J121" s="714"/>
      <c r="K121" s="713"/>
    </row>
    <row r="122" spans="8:11" ht="14.25">
      <c r="H122" s="713"/>
      <c r="I122" s="713"/>
      <c r="J122" s="714"/>
      <c r="K122" s="713"/>
    </row>
    <row r="123" spans="8:11" ht="14.25">
      <c r="H123" s="713"/>
      <c r="I123" s="713"/>
      <c r="J123" s="714"/>
      <c r="K123" s="713"/>
    </row>
    <row r="124" spans="8:11" ht="14.25">
      <c r="H124" s="713"/>
      <c r="I124" s="713"/>
      <c r="J124" s="714"/>
      <c r="K124" s="713"/>
    </row>
    <row r="125" spans="8:11" ht="14.25">
      <c r="H125" s="713"/>
      <c r="I125" s="713"/>
      <c r="J125" s="714"/>
      <c r="K125" s="713"/>
    </row>
    <row r="126" spans="8:11" ht="14.25">
      <c r="H126" s="713"/>
      <c r="I126" s="713"/>
      <c r="J126" s="714"/>
      <c r="K126" s="713"/>
    </row>
    <row r="127" spans="8:11" ht="14.25">
      <c r="H127" s="713"/>
      <c r="I127" s="713"/>
      <c r="J127" s="714"/>
      <c r="K127" s="713"/>
    </row>
    <row r="128" spans="8:11" ht="14.25">
      <c r="H128" s="713"/>
      <c r="I128" s="713"/>
      <c r="J128" s="714"/>
      <c r="K128" s="713"/>
    </row>
    <row r="129" spans="8:11" ht="14.25">
      <c r="H129" s="713"/>
      <c r="I129" s="713"/>
      <c r="J129" s="714"/>
      <c r="K129" s="713"/>
    </row>
    <row r="130" spans="8:11" ht="14.25">
      <c r="H130" s="713"/>
      <c r="I130" s="713"/>
      <c r="J130" s="714"/>
      <c r="K130" s="713"/>
    </row>
    <row r="131" spans="8:11" ht="14.25">
      <c r="H131" s="713"/>
      <c r="I131" s="713"/>
      <c r="J131" s="714"/>
      <c r="K131" s="713"/>
    </row>
    <row r="132" spans="8:11" ht="14.25">
      <c r="H132" s="713"/>
      <c r="I132" s="713"/>
      <c r="J132" s="714"/>
      <c r="K132" s="713"/>
    </row>
    <row r="133" spans="8:11" ht="14.25">
      <c r="H133" s="713"/>
      <c r="I133" s="713"/>
      <c r="J133" s="714"/>
      <c r="K133" s="713"/>
    </row>
    <row r="134" spans="8:11" ht="14.25">
      <c r="H134" s="713"/>
      <c r="I134" s="713"/>
      <c r="J134" s="714"/>
      <c r="K134" s="713"/>
    </row>
    <row r="135" spans="8:11" ht="14.25">
      <c r="H135" s="713"/>
      <c r="I135" s="713"/>
      <c r="J135" s="714"/>
      <c r="K135" s="713"/>
    </row>
    <row r="136" spans="8:11" ht="14.25">
      <c r="H136" s="713"/>
      <c r="I136" s="713"/>
      <c r="J136" s="714"/>
      <c r="K136" s="713"/>
    </row>
    <row r="137" spans="8:11" ht="14.25">
      <c r="H137" s="713"/>
      <c r="I137" s="713"/>
      <c r="J137" s="714"/>
      <c r="K137" s="713"/>
    </row>
    <row r="138" spans="8:11" ht="14.25">
      <c r="H138" s="713"/>
      <c r="I138" s="713"/>
      <c r="J138" s="714"/>
      <c r="K138" s="713"/>
    </row>
    <row r="139" spans="8:11" ht="14.25">
      <c r="H139" s="713"/>
      <c r="I139" s="713"/>
      <c r="J139" s="714"/>
      <c r="K139" s="713"/>
    </row>
    <row r="140" spans="8:11" ht="14.25">
      <c r="H140" s="713"/>
      <c r="I140" s="713"/>
      <c r="J140" s="714"/>
      <c r="K140" s="713"/>
    </row>
    <row r="141" spans="8:11" ht="14.25">
      <c r="H141" s="713"/>
      <c r="I141" s="713"/>
      <c r="J141" s="714"/>
      <c r="K141" s="713"/>
    </row>
    <row r="142" spans="8:11" ht="14.25">
      <c r="H142" s="713"/>
      <c r="I142" s="713"/>
      <c r="J142" s="714"/>
      <c r="K142" s="713"/>
    </row>
    <row r="143" spans="8:11" ht="14.25">
      <c r="H143" s="713"/>
      <c r="I143" s="713"/>
      <c r="J143" s="714"/>
      <c r="K143" s="713"/>
    </row>
    <row r="144" spans="8:11" ht="14.25">
      <c r="H144" s="713"/>
      <c r="I144" s="713"/>
      <c r="J144" s="714"/>
      <c r="K144" s="713"/>
    </row>
    <row r="145" spans="8:11" ht="14.25">
      <c r="H145" s="713"/>
      <c r="I145" s="713"/>
      <c r="J145" s="714"/>
      <c r="K145" s="713"/>
    </row>
    <row r="146" spans="8:11" ht="14.25">
      <c r="H146" s="713"/>
      <c r="I146" s="713"/>
      <c r="J146" s="714"/>
      <c r="K146" s="713"/>
    </row>
    <row r="147" spans="8:11" ht="14.25">
      <c r="H147" s="713"/>
      <c r="I147" s="713"/>
      <c r="J147" s="714"/>
      <c r="K147" s="713"/>
    </row>
    <row r="148" spans="8:11" ht="14.25">
      <c r="H148" s="713"/>
      <c r="I148" s="713"/>
      <c r="J148" s="714"/>
      <c r="K148" s="713"/>
    </row>
    <row r="149" spans="8:11" ht="14.25">
      <c r="H149" s="713"/>
      <c r="I149" s="713"/>
      <c r="J149" s="714"/>
      <c r="K149" s="713"/>
    </row>
    <row r="150" spans="8:11" ht="14.25">
      <c r="H150" s="713"/>
      <c r="I150" s="713"/>
      <c r="J150" s="714"/>
      <c r="K150" s="713"/>
    </row>
    <row r="151" spans="8:11" ht="14.25">
      <c r="H151" s="713"/>
      <c r="I151" s="713"/>
      <c r="J151" s="714"/>
      <c r="K151" s="713"/>
    </row>
    <row r="152" spans="8:11" ht="14.25">
      <c r="H152" s="713"/>
      <c r="I152" s="713"/>
      <c r="J152" s="714"/>
      <c r="K152" s="713"/>
    </row>
    <row r="153" spans="8:11" ht="14.25">
      <c r="H153" s="713"/>
      <c r="I153" s="713"/>
      <c r="J153" s="714"/>
      <c r="K153" s="713"/>
    </row>
    <row r="154" spans="8:11" ht="14.25">
      <c r="H154" s="713"/>
      <c r="I154" s="713"/>
      <c r="J154" s="714"/>
      <c r="K154" s="713"/>
    </row>
    <row r="155" spans="8:11" ht="14.25">
      <c r="H155" s="713"/>
      <c r="I155" s="713"/>
      <c r="J155" s="714"/>
      <c r="K155" s="713"/>
    </row>
    <row r="156" spans="8:11" ht="14.25">
      <c r="H156" s="713"/>
      <c r="I156" s="713"/>
      <c r="J156" s="714"/>
      <c r="K156" s="713"/>
    </row>
    <row r="157" spans="8:11" ht="14.25">
      <c r="H157" s="713"/>
      <c r="I157" s="713"/>
      <c r="J157" s="714"/>
      <c r="K157" s="713"/>
    </row>
    <row r="158" spans="8:11" ht="14.25">
      <c r="H158" s="713"/>
      <c r="I158" s="713"/>
      <c r="J158" s="714"/>
      <c r="K158" s="713"/>
    </row>
    <row r="159" spans="8:11" ht="14.25">
      <c r="H159" s="713"/>
      <c r="I159" s="713"/>
      <c r="J159" s="714"/>
      <c r="K159" s="713"/>
    </row>
    <row r="160" spans="8:11" ht="14.25">
      <c r="H160" s="713"/>
      <c r="I160" s="713"/>
      <c r="J160" s="714"/>
      <c r="K160" s="713"/>
    </row>
    <row r="161" spans="8:11" ht="14.25">
      <c r="H161" s="713"/>
      <c r="I161" s="713"/>
      <c r="J161" s="714"/>
      <c r="K161" s="713"/>
    </row>
    <row r="162" spans="8:11" ht="14.25">
      <c r="H162" s="713"/>
      <c r="I162" s="713"/>
      <c r="J162" s="714"/>
      <c r="K162" s="713"/>
    </row>
    <row r="163" spans="8:11" ht="14.25">
      <c r="H163" s="713"/>
      <c r="I163" s="713"/>
      <c r="J163" s="714"/>
      <c r="K163" s="713"/>
    </row>
    <row r="164" spans="8:11" ht="14.25">
      <c r="H164" s="713"/>
      <c r="I164" s="713"/>
      <c r="J164" s="714"/>
      <c r="K164" s="713"/>
    </row>
    <row r="165" spans="8:11" ht="14.25">
      <c r="H165" s="713"/>
      <c r="I165" s="713"/>
      <c r="J165" s="714"/>
      <c r="K165" s="713"/>
    </row>
    <row r="166" spans="8:11" ht="14.25">
      <c r="H166" s="713"/>
      <c r="I166" s="713"/>
      <c r="J166" s="714"/>
      <c r="K166" s="713"/>
    </row>
    <row r="29184" ht="14.25">
      <c r="E29184" s="345">
        <v>0</v>
      </c>
    </row>
    <row r="29185" ht="14.25">
      <c r="E29185" s="345">
        <v>-80220274</v>
      </c>
    </row>
    <row r="29186" ht="14.25">
      <c r="E29186" s="345">
        <v>0</v>
      </c>
    </row>
    <row r="29189" ht="14.25">
      <c r="E29189" s="345">
        <v>-12537272</v>
      </c>
    </row>
    <row r="29190" ht="14.25">
      <c r="E29190" s="345">
        <v>0</v>
      </c>
    </row>
    <row r="29191" ht="14.25">
      <c r="E29191" s="345">
        <v>0</v>
      </c>
    </row>
    <row r="29192" ht="14.25">
      <c r="E29192" s="345">
        <v>0</v>
      </c>
    </row>
    <row r="29193" ht="14.25">
      <c r="E29193" s="345">
        <v>0</v>
      </c>
    </row>
    <row r="29194" ht="14.25">
      <c r="E29194" s="345">
        <v>0</v>
      </c>
    </row>
    <row r="29195" ht="14.25">
      <c r="E29195" s="345">
        <v>80220274</v>
      </c>
    </row>
    <row r="29196" ht="14.25">
      <c r="E29196" s="345">
        <v>67683002</v>
      </c>
    </row>
    <row r="29199" ht="14.25">
      <c r="E29199" s="345">
        <v>0</v>
      </c>
    </row>
    <row r="29200" ht="14.25">
      <c r="E29200" s="345">
        <v>0</v>
      </c>
    </row>
    <row r="29201" ht="14.25">
      <c r="E29201" s="345">
        <v>0</v>
      </c>
    </row>
    <row r="29202" ht="14.25">
      <c r="E29202" s="345">
        <v>0</v>
      </c>
    </row>
    <row r="29203" ht="14.25">
      <c r="E29203" s="345">
        <v>0</v>
      </c>
    </row>
    <row r="29204" ht="14.25">
      <c r="E29204" s="345">
        <v>0</v>
      </c>
    </row>
    <row r="29205" ht="14.25">
      <c r="E29205" s="345">
        <v>0</v>
      </c>
    </row>
    <row r="29207" ht="14.25">
      <c r="E29207" s="345">
        <v>0</v>
      </c>
    </row>
  </sheetData>
  <sheetProtection/>
  <mergeCells count="8">
    <mergeCell ref="B61:F61"/>
    <mergeCell ref="E52:F52"/>
    <mergeCell ref="B8:B9"/>
    <mergeCell ref="C8:C9"/>
    <mergeCell ref="B54:F54"/>
    <mergeCell ref="B55:C55"/>
    <mergeCell ref="E8:E9"/>
    <mergeCell ref="F8:F9"/>
  </mergeCells>
  <printOptions horizontalCentered="1"/>
  <pageMargins left="0.32" right="0" top="0.45" bottom="0.25" header="0" footer="0"/>
  <pageSetup firstPageNumber="5" useFirstPageNumber="1" horizontalDpi="600" verticalDpi="600" orientation="portrait" paperSize="9" r:id="rId3"/>
  <headerFooter scaleWithDoc="0">
    <oddFooter>&amp;C&amp;"Times New Roman,Italic"&amp;9Trang &amp;P</oddFooter>
  </headerFooter>
  <legacyDrawing r:id="rId2"/>
</worksheet>
</file>

<file path=xl/worksheets/sheet6.xml><?xml version="1.0" encoding="utf-8"?>
<worksheet xmlns="http://schemas.openxmlformats.org/spreadsheetml/2006/main" xmlns:r="http://schemas.openxmlformats.org/officeDocument/2006/relationships">
  <sheetPr>
    <tabColor rgb="FFFFC000"/>
  </sheetPr>
  <dimension ref="A1:J44"/>
  <sheetViews>
    <sheetView zoomScale="90" zoomScaleNormal="90" workbookViewId="0" topLeftCell="A25">
      <selection activeCell="G38" sqref="G38"/>
    </sheetView>
  </sheetViews>
  <sheetFormatPr defaultColWidth="9.00390625" defaultRowHeight="15.75"/>
  <cols>
    <col min="1" max="1" width="45.625" style="282" customWidth="1"/>
    <col min="2" max="2" width="0" style="282" hidden="1" customWidth="1"/>
    <col min="3" max="3" width="19.875" style="282" customWidth="1"/>
    <col min="4" max="4" width="20.125" style="282" customWidth="1"/>
    <col min="5" max="5" width="20.875" style="388" bestFit="1" customWidth="1"/>
    <col min="6" max="6" width="20.875" style="282" bestFit="1" customWidth="1"/>
    <col min="7" max="7" width="18.50390625" style="285" bestFit="1" customWidth="1"/>
    <col min="8" max="8" width="16.75390625" style="285" customWidth="1"/>
    <col min="9" max="9" width="11.125" style="285" bestFit="1" customWidth="1"/>
    <col min="10" max="10" width="18.625" style="285" customWidth="1"/>
    <col min="11" max="11" width="20.00390625" style="282" customWidth="1"/>
    <col min="12" max="16384" width="9.00390625" style="282" customWidth="1"/>
  </cols>
  <sheetData>
    <row r="1" spans="1:4" ht="15.75">
      <c r="A1" s="409" t="s">
        <v>370</v>
      </c>
      <c r="B1" s="410"/>
      <c r="C1" s="410"/>
      <c r="D1" s="410"/>
    </row>
    <row r="2" spans="1:4" ht="15.75" customHeight="1">
      <c r="A2" s="343"/>
      <c r="B2" s="387"/>
      <c r="C2" s="387"/>
      <c r="D2" s="387"/>
    </row>
    <row r="3" spans="1:4" ht="15.75">
      <c r="A3" s="382" t="s">
        <v>703</v>
      </c>
      <c r="B3" s="411"/>
      <c r="C3" s="411"/>
      <c r="D3" s="411"/>
    </row>
    <row r="4" spans="1:4" ht="24" customHeight="1">
      <c r="A4" s="350" t="s">
        <v>746</v>
      </c>
      <c r="B4" s="389"/>
      <c r="C4" s="389"/>
      <c r="D4" s="389"/>
    </row>
    <row r="5" spans="1:4" ht="11.25" customHeight="1">
      <c r="A5" s="350"/>
      <c r="B5" s="389"/>
      <c r="C5" s="389"/>
      <c r="D5" s="389"/>
    </row>
    <row r="6" spans="1:4" ht="15.75" thickBot="1">
      <c r="A6" s="605">
        <v>0</v>
      </c>
      <c r="B6" s="387"/>
      <c r="C6" s="387"/>
      <c r="D6" s="390" t="s">
        <v>450</v>
      </c>
    </row>
    <row r="7" spans="1:4" ht="23.25" customHeight="1">
      <c r="A7" s="606" t="s">
        <v>358</v>
      </c>
      <c r="B7" s="607"/>
      <c r="C7" s="608" t="s">
        <v>455</v>
      </c>
      <c r="D7" s="672" t="s">
        <v>457</v>
      </c>
    </row>
    <row r="8" spans="1:4" ht="18" customHeight="1">
      <c r="A8" s="395" t="s">
        <v>704</v>
      </c>
      <c r="B8" s="396" t="s">
        <v>705</v>
      </c>
      <c r="C8" s="609">
        <v>64781677374</v>
      </c>
      <c r="D8" s="673">
        <v>37057574375</v>
      </c>
    </row>
    <row r="9" spans="1:4" ht="18" customHeight="1">
      <c r="A9" s="366" t="s">
        <v>706</v>
      </c>
      <c r="B9" s="396" t="s">
        <v>707</v>
      </c>
      <c r="C9" s="609">
        <v>376132419806</v>
      </c>
      <c r="D9" s="397">
        <v>565231921611</v>
      </c>
    </row>
    <row r="10" spans="1:4" ht="18" customHeight="1">
      <c r="A10" s="366" t="s">
        <v>708</v>
      </c>
      <c r="B10" s="396" t="s">
        <v>709</v>
      </c>
      <c r="C10" s="398">
        <v>4500000000</v>
      </c>
      <c r="D10" s="397">
        <v>0</v>
      </c>
    </row>
    <row r="11" spans="1:4" ht="18" customHeight="1">
      <c r="A11" s="366" t="s">
        <v>295</v>
      </c>
      <c r="B11" s="396"/>
      <c r="C11" s="609">
        <v>268161472835</v>
      </c>
      <c r="D11" s="610">
        <v>700198385315</v>
      </c>
    </row>
    <row r="12" spans="1:6" ht="21" customHeight="1" thickBot="1">
      <c r="A12" s="399" t="s">
        <v>710</v>
      </c>
      <c r="B12" s="400"/>
      <c r="C12" s="401">
        <f>SUM(C8:C11)</f>
        <v>713575570015</v>
      </c>
      <c r="D12" s="402">
        <f>SUM(D8:D11)</f>
        <v>1302487881301</v>
      </c>
      <c r="E12" s="403">
        <f>C12-'BCDKT ban in Quy 3'!D9</f>
        <v>0</v>
      </c>
      <c r="F12" s="403">
        <f>D12-'BCDKT ban in Quy 3'!E9</f>
        <v>0</v>
      </c>
    </row>
    <row r="13" spans="1:4" ht="18" customHeight="1" thickBot="1">
      <c r="A13" s="343"/>
      <c r="B13" s="396"/>
      <c r="C13" s="387"/>
      <c r="D13" s="390"/>
    </row>
    <row r="14" spans="1:4" ht="20.25" customHeight="1">
      <c r="A14" s="606" t="s">
        <v>276</v>
      </c>
      <c r="B14" s="607"/>
      <c r="C14" s="608" t="s">
        <v>455</v>
      </c>
      <c r="D14" s="672" t="s">
        <v>457</v>
      </c>
    </row>
    <row r="15" spans="1:4" ht="19.5" customHeight="1">
      <c r="A15" s="395" t="s">
        <v>711</v>
      </c>
      <c r="B15" s="396" t="s">
        <v>712</v>
      </c>
      <c r="C15" s="611">
        <v>10056806609</v>
      </c>
      <c r="D15" s="397">
        <v>32686277648</v>
      </c>
    </row>
    <row r="16" spans="1:4" ht="19.5" customHeight="1">
      <c r="A16" s="366" t="s">
        <v>713</v>
      </c>
      <c r="B16" s="396" t="s">
        <v>714</v>
      </c>
      <c r="C16" s="611">
        <v>41172982534</v>
      </c>
      <c r="D16" s="397">
        <v>587407740366</v>
      </c>
    </row>
    <row r="17" spans="1:4" ht="19.5" customHeight="1">
      <c r="A17" s="366" t="s">
        <v>0</v>
      </c>
      <c r="B17" s="396">
        <v>129</v>
      </c>
      <c r="C17" s="612">
        <v>-15094057244</v>
      </c>
      <c r="D17" s="610">
        <v>-30300902748</v>
      </c>
    </row>
    <row r="18" spans="1:6" ht="20.25" customHeight="1" thickBot="1">
      <c r="A18" s="399" t="s">
        <v>710</v>
      </c>
      <c r="B18" s="400"/>
      <c r="C18" s="401">
        <f>SUM(C15:C17)</f>
        <v>36135731899</v>
      </c>
      <c r="D18" s="402">
        <f>SUM(D15:D17)</f>
        <v>589793115266</v>
      </c>
      <c r="E18" s="403">
        <f>C18-'BCDKT ban in Quy 3'!D12</f>
        <v>0</v>
      </c>
      <c r="F18" s="403">
        <f>D18-'BCDKT ban in Quy 3'!E12</f>
        <v>0</v>
      </c>
    </row>
    <row r="19" spans="1:4" ht="21" customHeight="1" thickBot="1">
      <c r="A19" s="404"/>
      <c r="B19" s="405"/>
      <c r="C19" s="406"/>
      <c r="D19" s="390"/>
    </row>
    <row r="20" spans="1:4" ht="21" customHeight="1">
      <c r="A20" s="613" t="s">
        <v>277</v>
      </c>
      <c r="B20" s="607"/>
      <c r="C20" s="608" t="s">
        <v>455</v>
      </c>
      <c r="D20" s="672" t="s">
        <v>457</v>
      </c>
    </row>
    <row r="21" spans="1:4" ht="18.75" customHeight="1">
      <c r="A21" s="395" t="s">
        <v>720</v>
      </c>
      <c r="B21" s="396" t="s">
        <v>1</v>
      </c>
      <c r="C21" s="407">
        <v>57718400</v>
      </c>
      <c r="D21" s="397">
        <v>0</v>
      </c>
    </row>
    <row r="22" spans="1:4" ht="18.75" customHeight="1">
      <c r="A22" s="395" t="s">
        <v>2</v>
      </c>
      <c r="B22" s="396" t="s">
        <v>3</v>
      </c>
      <c r="C22" s="407">
        <v>38795433433</v>
      </c>
      <c r="D22" s="397">
        <v>48851867500</v>
      </c>
    </row>
    <row r="23" spans="1:4" ht="18.75" customHeight="1">
      <c r="A23" s="395" t="s">
        <v>4</v>
      </c>
      <c r="B23" s="396" t="s">
        <v>5</v>
      </c>
      <c r="C23" s="407">
        <v>2550738150</v>
      </c>
      <c r="D23" s="397">
        <v>0</v>
      </c>
    </row>
    <row r="24" spans="1:4" ht="18.75" customHeight="1">
      <c r="A24" s="395" t="s">
        <v>6</v>
      </c>
      <c r="B24" s="396" t="s">
        <v>7</v>
      </c>
      <c r="C24" s="407">
        <v>0</v>
      </c>
      <c r="D24" s="397">
        <v>0</v>
      </c>
    </row>
    <row r="25" spans="1:4" ht="18.75" customHeight="1">
      <c r="A25" s="395" t="s">
        <v>8</v>
      </c>
      <c r="B25" s="396" t="s">
        <v>9</v>
      </c>
      <c r="C25" s="407">
        <v>722781181775</v>
      </c>
      <c r="D25" s="397">
        <v>662829370232</v>
      </c>
    </row>
    <row r="26" spans="1:6" ht="20.25" customHeight="1" thickBot="1">
      <c r="A26" s="399" t="s">
        <v>710</v>
      </c>
      <c r="B26" s="400"/>
      <c r="C26" s="401">
        <f>SUM(C21:C25)</f>
        <v>764185071758</v>
      </c>
      <c r="D26" s="402">
        <f>SUM(D21:D25)</f>
        <v>711681237732</v>
      </c>
      <c r="E26" s="403">
        <f>C26-'BCDKT ban in Quy 3'!D20</f>
        <v>0</v>
      </c>
      <c r="F26" s="403">
        <f>D26-'BCDKT ban in Quy 3'!E20</f>
        <v>0</v>
      </c>
    </row>
    <row r="27" spans="1:4" ht="18.75" customHeight="1" thickBot="1">
      <c r="A27" s="404"/>
      <c r="B27" s="405"/>
      <c r="C27" s="406"/>
      <c r="D27" s="390"/>
    </row>
    <row r="28" spans="1:4" ht="22.5" customHeight="1">
      <c r="A28" s="613" t="s">
        <v>278</v>
      </c>
      <c r="B28" s="607"/>
      <c r="C28" s="608" t="s">
        <v>455</v>
      </c>
      <c r="D28" s="672" t="s">
        <v>457</v>
      </c>
    </row>
    <row r="29" spans="1:4" ht="18.75" customHeight="1">
      <c r="A29" s="395" t="s">
        <v>10</v>
      </c>
      <c r="B29" s="396" t="s">
        <v>11</v>
      </c>
      <c r="C29" s="407">
        <v>12748072078</v>
      </c>
      <c r="D29" s="397">
        <v>6347437090</v>
      </c>
    </row>
    <row r="30" spans="1:4" ht="18.75" customHeight="1">
      <c r="A30" s="395" t="s">
        <v>12</v>
      </c>
      <c r="B30" s="396" t="s">
        <v>13</v>
      </c>
      <c r="C30" s="407">
        <v>244185730096</v>
      </c>
      <c r="D30" s="397">
        <v>276920036337</v>
      </c>
    </row>
    <row r="31" spans="1:4" ht="18.75" customHeight="1">
      <c r="A31" s="395" t="s">
        <v>14</v>
      </c>
      <c r="B31" s="396" t="s">
        <v>15</v>
      </c>
      <c r="C31" s="407">
        <v>200657166975</v>
      </c>
      <c r="D31" s="397">
        <v>204394005654</v>
      </c>
    </row>
    <row r="32" spans="1:4" ht="18.75" customHeight="1">
      <c r="A32" s="395" t="s">
        <v>16</v>
      </c>
      <c r="B32" s="396" t="s">
        <v>17</v>
      </c>
      <c r="C32" s="407">
        <f>7324210222796-34307933279</f>
        <v>7289902289517</v>
      </c>
      <c r="D32" s="397">
        <v>7053247764688</v>
      </c>
    </row>
    <row r="33" spans="1:4" ht="18.75" customHeight="1">
      <c r="A33" s="395" t="s">
        <v>18</v>
      </c>
      <c r="B33" s="396" t="s">
        <v>19</v>
      </c>
      <c r="C33" s="407">
        <v>183970582911</v>
      </c>
      <c r="D33" s="397">
        <v>225906765993</v>
      </c>
    </row>
    <row r="34" spans="1:4" ht="18.75" customHeight="1">
      <c r="A34" s="395" t="s">
        <v>20</v>
      </c>
      <c r="B34" s="396" t="s">
        <v>21</v>
      </c>
      <c r="C34" s="407">
        <v>6877468402</v>
      </c>
      <c r="D34" s="397">
        <v>14476357936</v>
      </c>
    </row>
    <row r="35" spans="1:4" ht="18.75" customHeight="1">
      <c r="A35" s="395" t="s">
        <v>22</v>
      </c>
      <c r="B35" s="396" t="s">
        <v>23</v>
      </c>
      <c r="C35" s="407">
        <v>7628636346</v>
      </c>
      <c r="D35" s="397">
        <v>95611644418</v>
      </c>
    </row>
    <row r="36" spans="1:4" ht="20.25" customHeight="1" hidden="1">
      <c r="A36" s="395" t="s">
        <v>24</v>
      </c>
      <c r="B36" s="396" t="s">
        <v>25</v>
      </c>
      <c r="C36" s="407">
        <v>0</v>
      </c>
      <c r="D36" s="397">
        <v>0</v>
      </c>
    </row>
    <row r="37" spans="1:4" ht="20.25" customHeight="1">
      <c r="A37" s="395" t="s">
        <v>26</v>
      </c>
      <c r="B37" s="396" t="s">
        <v>27</v>
      </c>
      <c r="C37" s="407">
        <v>43749384028</v>
      </c>
      <c r="D37" s="397">
        <v>0</v>
      </c>
    </row>
    <row r="38" spans="1:4" ht="20.25" customHeight="1" thickBot="1">
      <c r="A38" s="399" t="s">
        <v>28</v>
      </c>
      <c r="B38" s="400"/>
      <c r="C38" s="401">
        <f>SUM(C29:C37)</f>
        <v>7989719330353</v>
      </c>
      <c r="D38" s="402">
        <f>SUM(D29:D37)</f>
        <v>7876904012116</v>
      </c>
    </row>
    <row r="39" spans="1:10" ht="22.5" customHeight="1" thickBot="1">
      <c r="A39" s="408"/>
      <c r="B39" s="405"/>
      <c r="C39" s="406"/>
      <c r="D39" s="390"/>
      <c r="G39" s="282"/>
      <c r="H39" s="282"/>
      <c r="I39" s="282"/>
      <c r="J39" s="282"/>
    </row>
    <row r="40" spans="1:10" ht="18" customHeight="1">
      <c r="A40" s="613" t="s">
        <v>359</v>
      </c>
      <c r="B40" s="607"/>
      <c r="C40" s="608" t="s">
        <v>455</v>
      </c>
      <c r="D40" s="672" t="s">
        <v>457</v>
      </c>
      <c r="G40" s="282"/>
      <c r="H40" s="282"/>
      <c r="I40" s="282"/>
      <c r="J40" s="282"/>
    </row>
    <row r="41" spans="1:10" ht="20.25" customHeight="1">
      <c r="A41" s="395" t="s">
        <v>29</v>
      </c>
      <c r="B41" s="396" t="s">
        <v>30</v>
      </c>
      <c r="C41" s="407">
        <v>1607390590</v>
      </c>
      <c r="D41" s="397"/>
      <c r="G41" s="282"/>
      <c r="H41" s="282"/>
      <c r="I41" s="282"/>
      <c r="J41" s="282"/>
    </row>
    <row r="42" spans="1:10" ht="20.25" customHeight="1">
      <c r="A42" s="395" t="s">
        <v>31</v>
      </c>
      <c r="B42" s="396" t="s">
        <v>32</v>
      </c>
      <c r="C42" s="407">
        <v>27948643948</v>
      </c>
      <c r="D42" s="397">
        <v>95125647689</v>
      </c>
      <c r="G42" s="282"/>
      <c r="H42" s="282"/>
      <c r="I42" s="282"/>
      <c r="J42" s="282"/>
    </row>
    <row r="43" spans="1:10" ht="22.5" customHeight="1" thickBot="1">
      <c r="A43" s="399" t="s">
        <v>710</v>
      </c>
      <c r="B43" s="400"/>
      <c r="C43" s="401">
        <f>SUM(C41:C42)</f>
        <v>29556034538</v>
      </c>
      <c r="D43" s="402">
        <f>D41+D42</f>
        <v>95125647689</v>
      </c>
      <c r="E43" s="403">
        <f>'BCDKT ban in Quy 3'!D62-'Thuyet minh in1'!C43</f>
        <v>0</v>
      </c>
      <c r="F43" s="403">
        <f>'BCDKT ban in Quy 3'!E62-'Thuyet minh in1'!D43</f>
        <v>0</v>
      </c>
      <c r="G43" s="282"/>
      <c r="H43" s="282"/>
      <c r="I43" s="282"/>
      <c r="J43" s="282"/>
    </row>
    <row r="44" spans="1:4" ht="19.5" customHeight="1">
      <c r="A44" s="343"/>
      <c r="B44" s="396"/>
      <c r="C44" s="387"/>
      <c r="D44" s="390"/>
    </row>
  </sheetData>
  <sheetProtection/>
  <printOptions horizontalCentered="1"/>
  <pageMargins left="0.2" right="0.2" top="0.44" bottom="0.5" header="0" footer="0"/>
  <pageSetup firstPageNumber="15" useFirstPageNumber="1" horizontalDpi="600" verticalDpi="600" orientation="portrait" paperSize="9" r:id="rId1"/>
  <headerFooter differentOddEven="1">
    <oddFooter>&amp;C15</oddFooter>
    <evenFooter>&amp;C&amp;P</evenFooter>
    <firstFooter>&amp;C&amp;"Times New Roman,Italic"&amp;8Báo cáo tài chính quý II năm 2010, trang &amp;P</firstFooter>
  </headerFooter>
</worksheet>
</file>

<file path=xl/worksheets/sheet7.xml><?xml version="1.0" encoding="utf-8"?>
<worksheet xmlns="http://schemas.openxmlformats.org/spreadsheetml/2006/main" xmlns:r="http://schemas.openxmlformats.org/officeDocument/2006/relationships">
  <dimension ref="A1:F27"/>
  <sheetViews>
    <sheetView zoomScalePageLayoutView="0" workbookViewId="0" topLeftCell="A16">
      <selection activeCell="A12" sqref="A12"/>
    </sheetView>
  </sheetViews>
  <sheetFormatPr defaultColWidth="9.00390625" defaultRowHeight="15.75"/>
  <cols>
    <col min="1" max="1" width="29.625" style="0" customWidth="1"/>
    <col min="2" max="5" width="17.625" style="0" customWidth="1"/>
    <col min="6" max="6" width="18.625" style="0" customWidth="1"/>
  </cols>
  <sheetData>
    <row r="1" spans="1:6" ht="15.75">
      <c r="A1" s="309" t="s">
        <v>370</v>
      </c>
      <c r="B1" s="417"/>
      <c r="C1" s="417"/>
      <c r="D1" s="417"/>
      <c r="E1" s="417"/>
      <c r="F1" s="417"/>
    </row>
    <row r="2" spans="1:6" ht="15.75">
      <c r="A2" s="413"/>
      <c r="B2" s="412"/>
      <c r="C2" s="412"/>
      <c r="D2" s="412"/>
      <c r="E2" s="412"/>
      <c r="F2" s="412"/>
    </row>
    <row r="3" spans="1:6" ht="15.75">
      <c r="A3" s="587" t="s">
        <v>703</v>
      </c>
      <c r="B3" s="588"/>
      <c r="C3" s="588"/>
      <c r="D3" s="588"/>
      <c r="E3" s="588"/>
      <c r="F3" s="588"/>
    </row>
    <row r="4" spans="1:6" ht="15.75">
      <c r="A4" s="589" t="s">
        <v>756</v>
      </c>
      <c r="B4" s="590"/>
      <c r="C4" s="590"/>
      <c r="D4" s="590"/>
      <c r="E4" s="590"/>
      <c r="F4" s="590"/>
    </row>
    <row r="5" spans="1:6" ht="15.75">
      <c r="A5" s="414"/>
      <c r="B5" s="415"/>
      <c r="C5" s="415"/>
      <c r="D5" s="415"/>
      <c r="E5" s="415"/>
      <c r="F5" s="415"/>
    </row>
    <row r="6" spans="1:6" ht="15.75">
      <c r="A6" s="416" t="s">
        <v>360</v>
      </c>
      <c r="B6" s="591"/>
      <c r="C6" s="591"/>
      <c r="D6" s="591"/>
      <c r="E6" s="591"/>
      <c r="F6" s="592" t="s">
        <v>450</v>
      </c>
    </row>
    <row r="7" spans="1:6" ht="71.25">
      <c r="A7" s="418" t="s">
        <v>225</v>
      </c>
      <c r="B7" s="419" t="s">
        <v>226</v>
      </c>
      <c r="C7" s="419" t="s">
        <v>227</v>
      </c>
      <c r="D7" s="419" t="s">
        <v>228</v>
      </c>
      <c r="E7" s="419" t="s">
        <v>229</v>
      </c>
      <c r="F7" s="419" t="s">
        <v>230</v>
      </c>
    </row>
    <row r="8" spans="1:6" ht="15.75">
      <c r="A8" s="593" t="s">
        <v>231</v>
      </c>
      <c r="B8" s="594"/>
      <c r="C8" s="594"/>
      <c r="D8" s="594"/>
      <c r="E8" s="594"/>
      <c r="F8" s="594"/>
    </row>
    <row r="9" spans="1:6" ht="15.75">
      <c r="A9" s="420" t="s">
        <v>232</v>
      </c>
      <c r="B9" s="595">
        <v>4058184118457</v>
      </c>
      <c r="C9" s="595">
        <v>5040310451835</v>
      </c>
      <c r="D9" s="595">
        <v>815011788866</v>
      </c>
      <c r="E9" s="595">
        <v>176928373215</v>
      </c>
      <c r="F9" s="595">
        <v>10090434732373</v>
      </c>
    </row>
    <row r="10" spans="1:6" ht="15.75">
      <c r="A10" s="596" t="s">
        <v>233</v>
      </c>
      <c r="B10" s="597">
        <v>9277039807</v>
      </c>
      <c r="C10" s="597">
        <v>22974114935</v>
      </c>
      <c r="D10" s="597">
        <v>4822122124</v>
      </c>
      <c r="E10" s="597">
        <v>2840337777</v>
      </c>
      <c r="F10" s="597">
        <v>39913614643</v>
      </c>
    </row>
    <row r="11" spans="1:6" ht="15.75">
      <c r="A11" s="598" t="s">
        <v>234</v>
      </c>
      <c r="B11" s="597">
        <v>106361007543</v>
      </c>
      <c r="C11" s="597">
        <v>15090139559</v>
      </c>
      <c r="D11" s="597">
        <v>1299695547</v>
      </c>
      <c r="E11" s="597">
        <v>0</v>
      </c>
      <c r="F11" s="597">
        <v>122750842649</v>
      </c>
    </row>
    <row r="12" spans="1:6" ht="15.75">
      <c r="A12" s="598" t="s">
        <v>235</v>
      </c>
      <c r="B12" s="597">
        <v>2508049408</v>
      </c>
      <c r="C12" s="597">
        <v>617917904</v>
      </c>
      <c r="D12" s="597">
        <v>3402653049</v>
      </c>
      <c r="E12" s="597">
        <v>69960000</v>
      </c>
      <c r="F12" s="597">
        <v>6598580361</v>
      </c>
    </row>
    <row r="13" spans="1:6" ht="15.75">
      <c r="A13" s="598" t="s">
        <v>236</v>
      </c>
      <c r="B13" s="597">
        <v>-1363005160</v>
      </c>
      <c r="C13" s="597">
        <v>0</v>
      </c>
      <c r="D13" s="597">
        <v>0</v>
      </c>
      <c r="E13" s="597">
        <v>0</v>
      </c>
      <c r="F13" s="597">
        <v>-1363005160</v>
      </c>
    </row>
    <row r="14" spans="1:6" ht="15.75">
      <c r="A14" s="598" t="s">
        <v>237</v>
      </c>
      <c r="B14" s="597">
        <v>-181729516</v>
      </c>
      <c r="C14" s="597">
        <v>-24596439120</v>
      </c>
      <c r="D14" s="597">
        <v>-5477689874</v>
      </c>
      <c r="E14" s="597">
        <v>-990505492</v>
      </c>
      <c r="F14" s="597">
        <v>-31246364002</v>
      </c>
    </row>
    <row r="15" spans="1:6" ht="15.75">
      <c r="A15" s="598" t="s">
        <v>238</v>
      </c>
      <c r="B15" s="597">
        <v>-93619445403</v>
      </c>
      <c r="C15" s="597">
        <v>-46517733466</v>
      </c>
      <c r="D15" s="597">
        <v>-7513160914</v>
      </c>
      <c r="E15" s="597">
        <v>-12852874177</v>
      </c>
      <c r="F15" s="597">
        <v>-160503213960</v>
      </c>
    </row>
    <row r="16" spans="1:6" ht="15.75">
      <c r="A16" s="420" t="s">
        <v>725</v>
      </c>
      <c r="B16" s="599">
        <v>4081166035136</v>
      </c>
      <c r="C16" s="599">
        <v>5007878451647</v>
      </c>
      <c r="D16" s="599">
        <v>811545408798</v>
      </c>
      <c r="E16" s="599">
        <v>165995291323</v>
      </c>
      <c r="F16" s="599">
        <v>10066585186904</v>
      </c>
    </row>
    <row r="17" spans="1:6" ht="15.75">
      <c r="A17" s="593" t="s">
        <v>239</v>
      </c>
      <c r="B17" s="600"/>
      <c r="C17" s="600"/>
      <c r="D17" s="600"/>
      <c r="E17" s="600"/>
      <c r="F17" s="600"/>
    </row>
    <row r="18" spans="1:6" ht="15.75">
      <c r="A18" s="420" t="s">
        <v>232</v>
      </c>
      <c r="B18" s="599">
        <v>512254527400.49994</v>
      </c>
      <c r="C18" s="599">
        <v>1318462833706</v>
      </c>
      <c r="D18" s="599">
        <v>346002840516</v>
      </c>
      <c r="E18" s="599">
        <v>78238389046.5</v>
      </c>
      <c r="F18" s="599">
        <v>2254958590669</v>
      </c>
    </row>
    <row r="19" spans="1:6" ht="15.75">
      <c r="A19" s="596" t="s">
        <v>240</v>
      </c>
      <c r="B19" s="597">
        <v>156670171983.5</v>
      </c>
      <c r="C19" s="597">
        <v>169092277201.01337</v>
      </c>
      <c r="D19" s="597">
        <v>76779207769</v>
      </c>
      <c r="E19" s="597">
        <v>15903090856</v>
      </c>
      <c r="F19" s="597">
        <v>418444747809.51337</v>
      </c>
    </row>
    <row r="20" spans="1:6" ht="15.75">
      <c r="A20" s="598" t="s">
        <v>235</v>
      </c>
      <c r="B20" s="597">
        <v>-40186251</v>
      </c>
      <c r="C20" s="597">
        <v>15248080</v>
      </c>
      <c r="D20" s="597">
        <v>496986115</v>
      </c>
      <c r="E20" s="597">
        <v>0</v>
      </c>
      <c r="F20" s="597">
        <v>472047944</v>
      </c>
    </row>
    <row r="21" spans="1:6" ht="15.75">
      <c r="A21" s="598" t="s">
        <v>236</v>
      </c>
      <c r="B21" s="597">
        <v>0</v>
      </c>
      <c r="C21" s="597">
        <v>0</v>
      </c>
      <c r="D21" s="597">
        <v>0</v>
      </c>
      <c r="E21" s="597">
        <v>0</v>
      </c>
      <c r="F21" s="597">
        <v>0</v>
      </c>
    </row>
    <row r="22" spans="1:6" ht="15.75">
      <c r="A22" s="598" t="s">
        <v>237</v>
      </c>
      <c r="B22" s="597">
        <v>-181729516</v>
      </c>
      <c r="C22" s="597">
        <v>-20978633093</v>
      </c>
      <c r="D22" s="597">
        <v>-3205763311</v>
      </c>
      <c r="E22" s="597">
        <v>-915313945</v>
      </c>
      <c r="F22" s="597">
        <v>-25281439865</v>
      </c>
    </row>
    <row r="23" spans="1:6" ht="15.75">
      <c r="A23" s="596" t="s">
        <v>238</v>
      </c>
      <c r="B23" s="597">
        <v>-44590293826</v>
      </c>
      <c r="C23" s="597">
        <v>-6495552954</v>
      </c>
      <c r="D23" s="597">
        <v>-5114282828</v>
      </c>
      <c r="E23" s="597">
        <v>-9942017577</v>
      </c>
      <c r="F23" s="597">
        <v>-66142147185</v>
      </c>
    </row>
    <row r="24" spans="1:6" ht="15.75">
      <c r="A24" s="420" t="s">
        <v>725</v>
      </c>
      <c r="B24" s="599">
        <v>624112489791</v>
      </c>
      <c r="C24" s="599">
        <v>1460096172940.0134</v>
      </c>
      <c r="D24" s="599">
        <v>414958988261</v>
      </c>
      <c r="E24" s="599">
        <v>83284148380.5</v>
      </c>
      <c r="F24" s="599">
        <v>2582451799372.5137</v>
      </c>
    </row>
    <row r="25" spans="1:6" ht="15.75">
      <c r="A25" s="593" t="s">
        <v>241</v>
      </c>
      <c r="B25" s="600"/>
      <c r="C25" s="600"/>
      <c r="D25" s="600"/>
      <c r="E25" s="600"/>
      <c r="F25" s="600"/>
    </row>
    <row r="26" spans="1:6" ht="15.75">
      <c r="A26" s="601" t="s">
        <v>242</v>
      </c>
      <c r="B26" s="599">
        <v>3545929591056.5</v>
      </c>
      <c r="C26" s="599">
        <v>3721847618129</v>
      </c>
      <c r="D26" s="599">
        <v>469008948350</v>
      </c>
      <c r="E26" s="599">
        <v>98689984168.5</v>
      </c>
      <c r="F26" s="595">
        <v>7835476141704</v>
      </c>
    </row>
    <row r="27" spans="1:6" ht="15.75">
      <c r="A27" s="602" t="s">
        <v>726</v>
      </c>
      <c r="B27" s="603">
        <v>3457053545345</v>
      </c>
      <c r="C27" s="603">
        <v>3547782278706.9863</v>
      </c>
      <c r="D27" s="603">
        <v>396586420537</v>
      </c>
      <c r="E27" s="603">
        <v>82711142942.5</v>
      </c>
      <c r="F27" s="603">
        <v>7484133387531.486</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F28"/>
  <sheetViews>
    <sheetView zoomScalePageLayoutView="0" workbookViewId="0" topLeftCell="A1">
      <selection activeCell="A1" sqref="A1"/>
    </sheetView>
  </sheetViews>
  <sheetFormatPr defaultColWidth="9.00390625" defaultRowHeight="15.75"/>
  <cols>
    <col min="1" max="1" width="29.625" style="0" customWidth="1"/>
    <col min="2" max="5" width="17.625" style="0" customWidth="1"/>
    <col min="6" max="6" width="18.625" style="0" customWidth="1"/>
  </cols>
  <sheetData>
    <row r="1" spans="1:6" ht="15.75">
      <c r="A1" s="309" t="s">
        <v>370</v>
      </c>
      <c r="B1" s="451"/>
      <c r="C1" s="451"/>
      <c r="D1" s="452"/>
      <c r="E1" s="451"/>
      <c r="F1" s="451"/>
    </row>
    <row r="2" spans="1:6" ht="15.75">
      <c r="A2" s="265"/>
      <c r="B2" s="421"/>
      <c r="C2" s="421"/>
      <c r="D2" s="422"/>
      <c r="E2" s="421"/>
      <c r="F2" s="421"/>
    </row>
    <row r="3" spans="1:6" ht="15.75">
      <c r="A3" s="453" t="s">
        <v>703</v>
      </c>
      <c r="B3" s="454"/>
      <c r="C3" s="454"/>
      <c r="D3" s="455"/>
      <c r="E3" s="454"/>
      <c r="F3" s="454"/>
    </row>
    <row r="4" spans="1:6" ht="15.75">
      <c r="A4" s="350" t="s">
        <v>746</v>
      </c>
      <c r="B4" s="423"/>
      <c r="C4" s="423"/>
      <c r="D4" s="424"/>
      <c r="E4" s="423"/>
      <c r="F4" s="423"/>
    </row>
    <row r="5" spans="1:6" ht="15.75">
      <c r="A5" s="425"/>
      <c r="B5" s="426"/>
      <c r="C5" s="426"/>
      <c r="D5" s="427"/>
      <c r="E5" s="426"/>
      <c r="F5" s="426"/>
    </row>
    <row r="6" spans="1:6" ht="15.75">
      <c r="A6" s="428" t="s">
        <v>353</v>
      </c>
      <c r="B6" s="421"/>
      <c r="C6" s="421"/>
      <c r="D6" s="422"/>
      <c r="E6" s="421"/>
      <c r="F6" s="429" t="s">
        <v>450</v>
      </c>
    </row>
    <row r="7" spans="1:6" ht="71.25">
      <c r="A7" s="418" t="s">
        <v>225</v>
      </c>
      <c r="B7" s="419" t="s">
        <v>226</v>
      </c>
      <c r="C7" s="419" t="s">
        <v>227</v>
      </c>
      <c r="D7" s="432" t="s">
        <v>228</v>
      </c>
      <c r="E7" s="419" t="s">
        <v>229</v>
      </c>
      <c r="F7" s="419" t="s">
        <v>230</v>
      </c>
    </row>
    <row r="8" spans="1:6" ht="15.75">
      <c r="A8" s="433" t="s">
        <v>243</v>
      </c>
      <c r="B8" s="434"/>
      <c r="C8" s="434"/>
      <c r="D8" s="435"/>
      <c r="E8" s="434"/>
      <c r="F8" s="436"/>
    </row>
    <row r="9" spans="1:6" ht="15.75">
      <c r="A9" s="437" t="s">
        <v>232</v>
      </c>
      <c r="B9" s="438">
        <v>2393958725</v>
      </c>
      <c r="C9" s="438">
        <v>8512043580</v>
      </c>
      <c r="D9" s="438">
        <v>78743344750</v>
      </c>
      <c r="E9" s="438">
        <v>0</v>
      </c>
      <c r="F9" s="439">
        <v>89649347055</v>
      </c>
    </row>
    <row r="10" spans="1:6" ht="15.75">
      <c r="A10" s="440" t="s">
        <v>352</v>
      </c>
      <c r="B10" s="441">
        <v>0</v>
      </c>
      <c r="C10" s="441">
        <v>0</v>
      </c>
      <c r="D10" s="441">
        <v>0</v>
      </c>
      <c r="E10" s="441">
        <v>0</v>
      </c>
      <c r="F10" s="441">
        <v>0</v>
      </c>
    </row>
    <row r="11" spans="1:6" ht="15.75">
      <c r="A11" s="442" t="s">
        <v>244</v>
      </c>
      <c r="B11" s="441">
        <v>0</v>
      </c>
      <c r="C11" s="441">
        <v>0</v>
      </c>
      <c r="D11" s="441">
        <v>0</v>
      </c>
      <c r="E11" s="441">
        <v>0</v>
      </c>
      <c r="F11" s="441">
        <v>0</v>
      </c>
    </row>
    <row r="12" spans="1:6" ht="15.75">
      <c r="A12" s="442" t="s">
        <v>235</v>
      </c>
      <c r="B12" s="441">
        <v>0</v>
      </c>
      <c r="C12" s="441">
        <v>0</v>
      </c>
      <c r="D12" s="441">
        <v>0</v>
      </c>
      <c r="E12" s="441">
        <v>0</v>
      </c>
      <c r="F12" s="441">
        <v>0</v>
      </c>
    </row>
    <row r="13" spans="1:6" ht="15.75">
      <c r="A13" s="442" t="s">
        <v>245</v>
      </c>
      <c r="B13" s="441">
        <v>0</v>
      </c>
      <c r="C13" s="441">
        <v>0</v>
      </c>
      <c r="D13" s="441">
        <v>0</v>
      </c>
      <c r="E13" s="441">
        <v>0</v>
      </c>
      <c r="F13" s="441">
        <v>0</v>
      </c>
    </row>
    <row r="14" spans="1:6" ht="15.75">
      <c r="A14" s="440" t="s">
        <v>238</v>
      </c>
      <c r="B14" s="441">
        <v>0</v>
      </c>
      <c r="C14" s="441">
        <v>-280663236</v>
      </c>
      <c r="D14" s="441">
        <v>0</v>
      </c>
      <c r="E14" s="441">
        <v>0</v>
      </c>
      <c r="F14" s="441">
        <v>-280663236</v>
      </c>
    </row>
    <row r="15" spans="1:6" ht="15.75">
      <c r="A15" s="420" t="s">
        <v>725</v>
      </c>
      <c r="B15" s="438">
        <v>2393958725</v>
      </c>
      <c r="C15" s="438">
        <v>8231380344</v>
      </c>
      <c r="D15" s="443">
        <v>78743344750</v>
      </c>
      <c r="E15" s="438">
        <v>0</v>
      </c>
      <c r="F15" s="438">
        <v>89368683819</v>
      </c>
    </row>
    <row r="16" spans="1:6" ht="15.75">
      <c r="A16" s="433" t="s">
        <v>239</v>
      </c>
      <c r="B16" s="444"/>
      <c r="C16" s="444"/>
      <c r="D16" s="445"/>
      <c r="E16" s="444"/>
      <c r="F16" s="444"/>
    </row>
    <row r="17" spans="1:6" ht="15.75">
      <c r="A17" s="437" t="s">
        <v>232</v>
      </c>
      <c r="B17" s="438">
        <v>1176229887</v>
      </c>
      <c r="C17" s="438">
        <v>3597668467</v>
      </c>
      <c r="D17" s="438">
        <v>24349893542</v>
      </c>
      <c r="E17" s="438">
        <v>0</v>
      </c>
      <c r="F17" s="439">
        <v>29123791896</v>
      </c>
    </row>
    <row r="18" spans="1:6" ht="15.75">
      <c r="A18" s="440" t="s">
        <v>240</v>
      </c>
      <c r="B18" s="441">
        <v>293194671</v>
      </c>
      <c r="C18" s="441">
        <v>802863961</v>
      </c>
      <c r="D18" s="441">
        <v>6415842420</v>
      </c>
      <c r="E18" s="441">
        <v>0</v>
      </c>
      <c r="F18" s="441">
        <v>7511901052</v>
      </c>
    </row>
    <row r="19" spans="1:6" ht="15.75">
      <c r="A19" s="442" t="s">
        <v>244</v>
      </c>
      <c r="B19" s="441">
        <v>0</v>
      </c>
      <c r="C19" s="441">
        <v>0</v>
      </c>
      <c r="D19" s="441">
        <v>0</v>
      </c>
      <c r="E19" s="441">
        <v>0</v>
      </c>
      <c r="F19" s="441">
        <v>0</v>
      </c>
    </row>
    <row r="20" spans="1:6" ht="15.75">
      <c r="A20" s="442" t="s">
        <v>235</v>
      </c>
      <c r="B20" s="441">
        <v>0</v>
      </c>
      <c r="C20" s="441">
        <v>0</v>
      </c>
      <c r="D20" s="441">
        <v>0</v>
      </c>
      <c r="E20" s="441">
        <v>0</v>
      </c>
      <c r="F20" s="441">
        <v>0</v>
      </c>
    </row>
    <row r="21" spans="1:6" ht="15.75">
      <c r="A21" s="442" t="s">
        <v>245</v>
      </c>
      <c r="B21" s="441">
        <v>0</v>
      </c>
      <c r="C21" s="441">
        <v>0</v>
      </c>
      <c r="D21" s="441">
        <v>0</v>
      </c>
      <c r="E21" s="441">
        <v>0</v>
      </c>
      <c r="F21" s="441">
        <v>0</v>
      </c>
    </row>
    <row r="22" spans="1:6" ht="15.75">
      <c r="A22" s="440" t="s">
        <v>238</v>
      </c>
      <c r="B22" s="441">
        <v>0</v>
      </c>
      <c r="C22" s="441">
        <v>-280663236</v>
      </c>
      <c r="D22" s="441">
        <v>0</v>
      </c>
      <c r="E22" s="441">
        <v>0</v>
      </c>
      <c r="F22" s="441">
        <v>-280663236</v>
      </c>
    </row>
    <row r="23" spans="1:6" ht="15.75">
      <c r="A23" s="420" t="s">
        <v>725</v>
      </c>
      <c r="B23" s="438">
        <v>1469424558</v>
      </c>
      <c r="C23" s="438">
        <v>4119869192</v>
      </c>
      <c r="D23" s="443">
        <v>30765735962</v>
      </c>
      <c r="E23" s="438">
        <v>0</v>
      </c>
      <c r="F23" s="438">
        <v>36355029712</v>
      </c>
    </row>
    <row r="24" spans="1:6" ht="15.75">
      <c r="A24" s="433" t="s">
        <v>246</v>
      </c>
      <c r="B24" s="444"/>
      <c r="C24" s="444"/>
      <c r="D24" s="445"/>
      <c r="E24" s="444"/>
      <c r="F24" s="444"/>
    </row>
    <row r="25" spans="1:6" ht="15.75">
      <c r="A25" s="446" t="s">
        <v>242</v>
      </c>
      <c r="B25" s="438">
        <v>1217728838</v>
      </c>
      <c r="C25" s="438">
        <v>4914375113</v>
      </c>
      <c r="D25" s="443">
        <v>54393451208</v>
      </c>
      <c r="E25" s="438">
        <v>0</v>
      </c>
      <c r="F25" s="438">
        <v>60525555159</v>
      </c>
    </row>
    <row r="26" spans="1:6" ht="15.75">
      <c r="A26" s="447" t="s">
        <v>726</v>
      </c>
      <c r="B26" s="448">
        <v>924534167</v>
      </c>
      <c r="C26" s="448">
        <v>4111511152</v>
      </c>
      <c r="D26" s="449">
        <v>47977608788</v>
      </c>
      <c r="E26" s="448">
        <v>0</v>
      </c>
      <c r="F26" s="448">
        <v>53013654107</v>
      </c>
    </row>
    <row r="27" spans="1:6" ht="15.75">
      <c r="A27" s="265"/>
      <c r="B27" s="421"/>
      <c r="C27" s="421"/>
      <c r="D27" s="422"/>
      <c r="E27" s="421"/>
      <c r="F27" s="421"/>
    </row>
    <row r="28" spans="1:6" ht="15.75">
      <c r="A28" s="450"/>
      <c r="B28" s="421"/>
      <c r="C28" s="421"/>
      <c r="D28" s="422"/>
      <c r="E28" s="421"/>
      <c r="F28" s="430"/>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FFFF00"/>
  </sheetPr>
  <dimension ref="A1:HS90"/>
  <sheetViews>
    <sheetView workbookViewId="0" topLeftCell="A1">
      <selection activeCell="E4" sqref="E4"/>
    </sheetView>
  </sheetViews>
  <sheetFormatPr defaultColWidth="9.00390625" defaultRowHeight="15.75"/>
  <cols>
    <col min="1" max="1" width="33.375" style="456" customWidth="1"/>
    <col min="2" max="2" width="18.00390625" style="457" customWidth="1"/>
    <col min="3" max="3" width="18.00390625" style="457" hidden="1" customWidth="1"/>
    <col min="4" max="4" width="19.625" style="457" customWidth="1"/>
    <col min="5" max="6" width="18.00390625" style="457" customWidth="1"/>
    <col min="7" max="7" width="22.75390625" style="464" customWidth="1"/>
    <col min="8" max="8" width="1.25" style="463" customWidth="1"/>
    <col min="9" max="9" width="12.625" style="456" customWidth="1"/>
    <col min="10" max="16384" width="9.00390625" style="456" customWidth="1"/>
  </cols>
  <sheetData>
    <row r="1" spans="1:227" s="378" customFormat="1" ht="19.5" customHeight="1">
      <c r="A1" s="309" t="s">
        <v>370</v>
      </c>
      <c r="B1" s="486"/>
      <c r="C1" s="486"/>
      <c r="D1" s="486"/>
      <c r="E1" s="486"/>
      <c r="F1" s="486"/>
      <c r="G1" s="486"/>
      <c r="H1" s="487"/>
      <c r="I1" s="488"/>
      <c r="J1" s="486"/>
      <c r="K1" s="486"/>
      <c r="L1" s="486"/>
      <c r="M1" s="486"/>
      <c r="N1" s="486"/>
      <c r="O1" s="486"/>
      <c r="P1" s="486"/>
      <c r="Q1" s="486"/>
      <c r="R1" s="486"/>
      <c r="S1" s="486"/>
      <c r="T1" s="486"/>
      <c r="U1" s="486"/>
      <c r="V1" s="486"/>
      <c r="W1" s="486"/>
      <c r="X1" s="486"/>
      <c r="Y1" s="486"/>
      <c r="Z1" s="486"/>
      <c r="AA1" s="486"/>
      <c r="AB1" s="486"/>
      <c r="AC1" s="486"/>
      <c r="AD1" s="486"/>
      <c r="AE1" s="486"/>
      <c r="AF1" s="486"/>
      <c r="AG1" s="486"/>
      <c r="AH1" s="486"/>
      <c r="AI1" s="486"/>
      <c r="AJ1" s="486"/>
      <c r="AK1" s="486"/>
      <c r="AL1" s="486"/>
      <c r="AM1" s="486"/>
      <c r="AN1" s="486"/>
      <c r="AO1" s="486"/>
      <c r="AP1" s="486"/>
      <c r="AQ1" s="486"/>
      <c r="AR1" s="486"/>
      <c r="AS1" s="486"/>
      <c r="AT1" s="486"/>
      <c r="AU1" s="486"/>
      <c r="AV1" s="486"/>
      <c r="AW1" s="486"/>
      <c r="AX1" s="486"/>
      <c r="AY1" s="486"/>
      <c r="AZ1" s="486"/>
      <c r="BA1" s="486"/>
      <c r="BB1" s="486"/>
      <c r="BC1" s="486"/>
      <c r="BD1" s="486"/>
      <c r="BE1" s="486"/>
      <c r="BF1" s="486"/>
      <c r="BG1" s="486"/>
      <c r="BH1" s="486"/>
      <c r="BI1" s="486"/>
      <c r="BJ1" s="486"/>
      <c r="BK1" s="486"/>
      <c r="BL1" s="486"/>
      <c r="BM1" s="486"/>
      <c r="BN1" s="486"/>
      <c r="BO1" s="486"/>
      <c r="BP1" s="486"/>
      <c r="BQ1" s="486"/>
      <c r="BR1" s="486"/>
      <c r="BS1" s="486"/>
      <c r="BT1" s="486"/>
      <c r="BU1" s="486"/>
      <c r="BV1" s="486"/>
      <c r="BW1" s="486"/>
      <c r="BX1" s="486"/>
      <c r="BY1" s="486"/>
      <c r="BZ1" s="486"/>
      <c r="CA1" s="486"/>
      <c r="CB1" s="486"/>
      <c r="CC1" s="486"/>
      <c r="CD1" s="486"/>
      <c r="CE1" s="486"/>
      <c r="CF1" s="486"/>
      <c r="CG1" s="486"/>
      <c r="CH1" s="486"/>
      <c r="CI1" s="486"/>
      <c r="CJ1" s="486"/>
      <c r="CK1" s="486"/>
      <c r="CL1" s="486"/>
      <c r="CM1" s="486"/>
      <c r="CN1" s="486"/>
      <c r="CO1" s="486"/>
      <c r="CP1" s="486"/>
      <c r="CQ1" s="486"/>
      <c r="CR1" s="486"/>
      <c r="CS1" s="486"/>
      <c r="CT1" s="486"/>
      <c r="CU1" s="486"/>
      <c r="CV1" s="486"/>
      <c r="CW1" s="486"/>
      <c r="CX1" s="486"/>
      <c r="CY1" s="486"/>
      <c r="CZ1" s="486"/>
      <c r="DA1" s="486"/>
      <c r="DB1" s="486"/>
      <c r="DC1" s="486"/>
      <c r="DD1" s="486"/>
      <c r="DE1" s="486"/>
      <c r="DF1" s="486"/>
      <c r="DG1" s="486"/>
      <c r="DH1" s="486"/>
      <c r="DI1" s="486"/>
      <c r="DJ1" s="486"/>
      <c r="DK1" s="486"/>
      <c r="DL1" s="486"/>
      <c r="DM1" s="486"/>
      <c r="DN1" s="486"/>
      <c r="DO1" s="486"/>
      <c r="DP1" s="486"/>
      <c r="DQ1" s="486"/>
      <c r="DR1" s="486"/>
      <c r="DS1" s="486"/>
      <c r="DT1" s="486"/>
      <c r="DU1" s="486"/>
      <c r="DV1" s="486"/>
      <c r="DW1" s="486"/>
      <c r="DX1" s="486"/>
      <c r="DY1" s="486"/>
      <c r="DZ1" s="486"/>
      <c r="EA1" s="486"/>
      <c r="EB1" s="486"/>
      <c r="EC1" s="486"/>
      <c r="ED1" s="486"/>
      <c r="EE1" s="486"/>
      <c r="EF1" s="486"/>
      <c r="EG1" s="486"/>
      <c r="EH1" s="486"/>
      <c r="EI1" s="486"/>
      <c r="EJ1" s="486"/>
      <c r="EK1" s="486"/>
      <c r="EL1" s="486"/>
      <c r="EM1" s="486"/>
      <c r="EN1" s="486"/>
      <c r="EO1" s="486"/>
      <c r="EP1" s="486"/>
      <c r="EQ1" s="486"/>
      <c r="ER1" s="486"/>
      <c r="ES1" s="486"/>
      <c r="ET1" s="486"/>
      <c r="EU1" s="486"/>
      <c r="EV1" s="486"/>
      <c r="EW1" s="486"/>
      <c r="EX1" s="486"/>
      <c r="EY1" s="486"/>
      <c r="EZ1" s="486"/>
      <c r="FA1" s="486"/>
      <c r="FB1" s="486"/>
      <c r="FC1" s="486"/>
      <c r="FD1" s="486"/>
      <c r="FE1" s="486"/>
      <c r="FF1" s="486"/>
      <c r="FG1" s="486"/>
      <c r="FH1" s="486"/>
      <c r="FI1" s="486"/>
      <c r="FJ1" s="486"/>
      <c r="FK1" s="486"/>
      <c r="FL1" s="486"/>
      <c r="FM1" s="486"/>
      <c r="FN1" s="486"/>
      <c r="FO1" s="486"/>
      <c r="FP1" s="486"/>
      <c r="FQ1" s="486"/>
      <c r="FR1" s="486"/>
      <c r="FS1" s="486"/>
      <c r="FT1" s="486"/>
      <c r="FU1" s="486"/>
      <c r="FV1" s="486"/>
      <c r="FW1" s="486"/>
      <c r="FX1" s="486"/>
      <c r="FY1" s="486"/>
      <c r="FZ1" s="486"/>
      <c r="GA1" s="486"/>
      <c r="GB1" s="486"/>
      <c r="GC1" s="486"/>
      <c r="GD1" s="486"/>
      <c r="GE1" s="486"/>
      <c r="GF1" s="486"/>
      <c r="GG1" s="486"/>
      <c r="GH1" s="486"/>
      <c r="GI1" s="486"/>
      <c r="GJ1" s="486"/>
      <c r="GK1" s="486"/>
      <c r="GL1" s="486"/>
      <c r="GM1" s="486"/>
      <c r="GN1" s="486"/>
      <c r="GO1" s="486"/>
      <c r="GP1" s="486"/>
      <c r="GQ1" s="486"/>
      <c r="GR1" s="486"/>
      <c r="GS1" s="486"/>
      <c r="GT1" s="486"/>
      <c r="GU1" s="486"/>
      <c r="GV1" s="486"/>
      <c r="GW1" s="486"/>
      <c r="GX1" s="486"/>
      <c r="GY1" s="486"/>
      <c r="GZ1" s="486"/>
      <c r="HA1" s="486"/>
      <c r="HB1" s="486"/>
      <c r="HC1" s="486"/>
      <c r="HD1" s="486"/>
      <c r="HE1" s="486"/>
      <c r="HF1" s="486"/>
      <c r="HG1" s="486"/>
      <c r="HH1" s="486"/>
      <c r="HI1" s="486"/>
      <c r="HJ1" s="486"/>
      <c r="HK1" s="486"/>
      <c r="HL1" s="486"/>
      <c r="HM1" s="486"/>
      <c r="HN1" s="486"/>
      <c r="HO1" s="486"/>
      <c r="HP1" s="486"/>
      <c r="HQ1" s="486"/>
      <c r="HR1" s="486"/>
      <c r="HS1" s="486"/>
    </row>
    <row r="2" spans="2:9" s="489" customFormat="1" ht="14.25" customHeight="1">
      <c r="B2" s="490"/>
      <c r="C2" s="490"/>
      <c r="D2" s="490"/>
      <c r="E2" s="490"/>
      <c r="F2" s="490"/>
      <c r="G2" s="694"/>
      <c r="H2" s="491"/>
      <c r="I2" s="492"/>
    </row>
    <row r="3" spans="1:20" s="495" customFormat="1" ht="15.75">
      <c r="A3" s="493" t="s">
        <v>703</v>
      </c>
      <c r="B3" s="494"/>
      <c r="C3" s="494"/>
      <c r="D3" s="494"/>
      <c r="E3" s="494"/>
      <c r="F3" s="494"/>
      <c r="G3" s="695"/>
      <c r="H3" s="491"/>
      <c r="I3" s="492"/>
      <c r="J3" s="489"/>
      <c r="K3" s="489"/>
      <c r="L3" s="489"/>
      <c r="M3" s="489"/>
      <c r="N3" s="489"/>
      <c r="O3" s="489"/>
      <c r="P3" s="489"/>
      <c r="Q3" s="489"/>
      <c r="R3" s="489"/>
      <c r="S3" s="489"/>
      <c r="T3" s="489"/>
    </row>
    <row r="4" spans="1:20" s="458" customFormat="1" ht="18" customHeight="1">
      <c r="A4" s="350" t="s">
        <v>746</v>
      </c>
      <c r="B4" s="459"/>
      <c r="C4" s="459"/>
      <c r="D4" s="459"/>
      <c r="E4" s="459"/>
      <c r="F4" s="459"/>
      <c r="G4" s="466"/>
      <c r="H4" s="463"/>
      <c r="I4" s="465"/>
      <c r="J4" s="456"/>
      <c r="K4" s="456"/>
      <c r="L4" s="456"/>
      <c r="M4" s="456"/>
      <c r="N4" s="456"/>
      <c r="O4" s="456"/>
      <c r="P4" s="456"/>
      <c r="Q4" s="456"/>
      <c r="R4" s="456"/>
      <c r="S4" s="456"/>
      <c r="T4" s="456"/>
    </row>
    <row r="5" spans="2:115" s="458" customFormat="1" ht="14.25">
      <c r="B5" s="460"/>
      <c r="C5" s="460"/>
      <c r="D5" s="460"/>
      <c r="E5" s="460"/>
      <c r="F5" s="460"/>
      <c r="G5" s="460"/>
      <c r="I5" s="460"/>
      <c r="J5" s="460"/>
      <c r="K5" s="460"/>
      <c r="L5" s="460"/>
      <c r="M5" s="460"/>
      <c r="O5" s="460"/>
      <c r="P5" s="460"/>
      <c r="Q5" s="460"/>
      <c r="R5" s="460"/>
      <c r="S5" s="460"/>
      <c r="U5" s="460"/>
      <c r="V5" s="460"/>
      <c r="W5" s="460"/>
      <c r="X5" s="460"/>
      <c r="Y5" s="460"/>
      <c r="AA5" s="460"/>
      <c r="AB5" s="460"/>
      <c r="AC5" s="460"/>
      <c r="AD5" s="460"/>
      <c r="AE5" s="460"/>
      <c r="AG5" s="460"/>
      <c r="AH5" s="460"/>
      <c r="AI5" s="460"/>
      <c r="AJ5" s="460"/>
      <c r="AK5" s="460"/>
      <c r="AM5" s="460"/>
      <c r="AN5" s="460"/>
      <c r="AO5" s="460"/>
      <c r="AP5" s="460"/>
      <c r="AQ5" s="460"/>
      <c r="AS5" s="460"/>
      <c r="AT5" s="460"/>
      <c r="AU5" s="460"/>
      <c r="AV5" s="460"/>
      <c r="AW5" s="460"/>
      <c r="AY5" s="460"/>
      <c r="AZ5" s="460"/>
      <c r="BA5" s="460"/>
      <c r="BB5" s="460"/>
      <c r="BC5" s="460"/>
      <c r="BE5" s="460"/>
      <c r="BF5" s="460"/>
      <c r="BG5" s="460"/>
      <c r="BH5" s="460"/>
      <c r="BI5" s="460"/>
      <c r="BK5" s="460"/>
      <c r="BL5" s="460"/>
      <c r="BM5" s="460"/>
      <c r="BN5" s="460"/>
      <c r="BO5" s="460"/>
      <c r="BQ5" s="460"/>
      <c r="BR5" s="460"/>
      <c r="BS5" s="460"/>
      <c r="BT5" s="460"/>
      <c r="BU5" s="460"/>
      <c r="BW5" s="460"/>
      <c r="BX5" s="460"/>
      <c r="BY5" s="460"/>
      <c r="BZ5" s="460"/>
      <c r="CA5" s="460"/>
      <c r="CC5" s="460"/>
      <c r="CD5" s="460"/>
      <c r="CE5" s="460"/>
      <c r="CF5" s="460"/>
      <c r="CG5" s="460"/>
      <c r="CI5" s="460"/>
      <c r="CJ5" s="460"/>
      <c r="CK5" s="460"/>
      <c r="CL5" s="460"/>
      <c r="CM5" s="460"/>
      <c r="CO5" s="460"/>
      <c r="CP5" s="460"/>
      <c r="CQ5" s="460"/>
      <c r="CR5" s="460"/>
      <c r="CS5" s="460"/>
      <c r="CU5" s="460"/>
      <c r="CV5" s="460"/>
      <c r="CW5" s="460"/>
      <c r="CX5" s="460"/>
      <c r="CY5" s="460"/>
      <c r="DA5" s="460"/>
      <c r="DB5" s="460"/>
      <c r="DC5" s="460"/>
      <c r="DD5" s="460"/>
      <c r="DE5" s="460"/>
      <c r="DG5" s="460"/>
      <c r="DH5" s="460"/>
      <c r="DI5" s="460"/>
      <c r="DJ5" s="460"/>
      <c r="DK5" s="460"/>
    </row>
    <row r="6" spans="1:8" ht="14.25">
      <c r="A6" s="461" t="s">
        <v>354</v>
      </c>
      <c r="F6" s="462" t="s">
        <v>450</v>
      </c>
      <c r="G6" s="465"/>
      <c r="H6" s="463">
        <v>-1</v>
      </c>
    </row>
    <row r="7" spans="1:8" s="470" customFormat="1" ht="36.75" customHeight="1">
      <c r="A7" s="353" t="s">
        <v>225</v>
      </c>
      <c r="B7" s="467" t="s">
        <v>247</v>
      </c>
      <c r="C7" s="467" t="s">
        <v>248</v>
      </c>
      <c r="D7" s="467" t="s">
        <v>361</v>
      </c>
      <c r="E7" s="467" t="s">
        <v>372</v>
      </c>
      <c r="F7" s="467" t="s">
        <v>230</v>
      </c>
      <c r="G7" s="468"/>
      <c r="H7" s="469"/>
    </row>
    <row r="8" spans="1:7" ht="21.75" customHeight="1">
      <c r="A8" s="471" t="s">
        <v>373</v>
      </c>
      <c r="B8" s="472"/>
      <c r="C8" s="472"/>
      <c r="D8" s="472"/>
      <c r="E8" s="472"/>
      <c r="F8" s="472"/>
      <c r="G8" s="465"/>
    </row>
    <row r="9" spans="1:9" ht="21.75" customHeight="1">
      <c r="A9" s="473" t="s">
        <v>232</v>
      </c>
      <c r="B9" s="474">
        <v>65081872258</v>
      </c>
      <c r="C9" s="474">
        <v>0</v>
      </c>
      <c r="D9" s="474">
        <v>1647223700</v>
      </c>
      <c r="E9" s="474">
        <v>4402495343</v>
      </c>
      <c r="F9" s="474">
        <v>71131591301</v>
      </c>
      <c r="G9" s="465"/>
      <c r="H9" s="463" t="s">
        <v>374</v>
      </c>
      <c r="I9" s="465" t="s">
        <v>449</v>
      </c>
    </row>
    <row r="10" spans="1:8" ht="21.75" customHeight="1">
      <c r="A10" s="476" t="s">
        <v>233</v>
      </c>
      <c r="B10" s="477">
        <v>0</v>
      </c>
      <c r="C10" s="477">
        <v>0</v>
      </c>
      <c r="D10" s="477">
        <v>0</v>
      </c>
      <c r="E10" s="477">
        <v>836400000</v>
      </c>
      <c r="F10" s="477">
        <v>836400000</v>
      </c>
      <c r="G10" s="465"/>
      <c r="H10" s="463" t="s">
        <v>375</v>
      </c>
    </row>
    <row r="11" spans="1:8" ht="21.75" customHeight="1">
      <c r="A11" s="478" t="s">
        <v>376</v>
      </c>
      <c r="B11" s="477">
        <v>0</v>
      </c>
      <c r="C11" s="477">
        <v>0</v>
      </c>
      <c r="D11" s="477">
        <v>0</v>
      </c>
      <c r="E11" s="477">
        <v>0</v>
      </c>
      <c r="F11" s="477">
        <v>0</v>
      </c>
      <c r="G11" s="465"/>
      <c r="H11" s="463" t="s">
        <v>377</v>
      </c>
    </row>
    <row r="12" spans="1:8" ht="21.75" customHeight="1">
      <c r="A12" s="478" t="s">
        <v>378</v>
      </c>
      <c r="B12" s="477">
        <v>1046500000</v>
      </c>
      <c r="C12" s="477">
        <v>0</v>
      </c>
      <c r="D12" s="477">
        <v>0</v>
      </c>
      <c r="E12" s="477">
        <v>0</v>
      </c>
      <c r="F12" s="477">
        <v>1046500000</v>
      </c>
      <c r="G12" s="465"/>
      <c r="H12" s="463" t="s">
        <v>379</v>
      </c>
    </row>
    <row r="13" spans="1:8" ht="21.75" customHeight="1">
      <c r="A13" s="478" t="s">
        <v>235</v>
      </c>
      <c r="B13" s="477">
        <v>0</v>
      </c>
      <c r="C13" s="477">
        <v>0</v>
      </c>
      <c r="D13" s="477">
        <v>0</v>
      </c>
      <c r="E13" s="477">
        <v>0</v>
      </c>
      <c r="F13" s="477">
        <v>0</v>
      </c>
      <c r="G13" s="465"/>
      <c r="H13" s="463" t="s">
        <v>380</v>
      </c>
    </row>
    <row r="14" spans="1:8" ht="21.75" customHeight="1">
      <c r="A14" s="478" t="s">
        <v>237</v>
      </c>
      <c r="B14" s="477">
        <v>0</v>
      </c>
      <c r="C14" s="477">
        <v>0</v>
      </c>
      <c r="D14" s="477">
        <v>0</v>
      </c>
      <c r="E14" s="477">
        <v>0</v>
      </c>
      <c r="F14" s="477">
        <v>0</v>
      </c>
      <c r="G14" s="465"/>
      <c r="H14" s="463" t="s">
        <v>381</v>
      </c>
    </row>
    <row r="15" spans="1:9" ht="21.75" customHeight="1">
      <c r="A15" s="476" t="s">
        <v>238</v>
      </c>
      <c r="B15" s="477">
        <v>0</v>
      </c>
      <c r="C15" s="477">
        <v>0</v>
      </c>
      <c r="D15" s="477">
        <v>0</v>
      </c>
      <c r="E15" s="477">
        <v>0</v>
      </c>
      <c r="F15" s="477">
        <v>0</v>
      </c>
      <c r="G15" s="465"/>
      <c r="H15" s="463" t="s">
        <v>382</v>
      </c>
      <c r="I15" s="465"/>
    </row>
    <row r="16" spans="1:9" ht="21.75" customHeight="1">
      <c r="A16" s="420" t="s">
        <v>725</v>
      </c>
      <c r="B16" s="474">
        <v>66128372258</v>
      </c>
      <c r="C16" s="474">
        <v>0</v>
      </c>
      <c r="D16" s="474">
        <v>1647223700</v>
      </c>
      <c r="E16" s="474">
        <v>5238895343</v>
      </c>
      <c r="F16" s="474">
        <v>73014491301</v>
      </c>
      <c r="G16" s="465"/>
      <c r="I16" s="465" t="s">
        <v>449</v>
      </c>
    </row>
    <row r="17" spans="1:9" ht="21.75" customHeight="1">
      <c r="A17" s="471" t="s">
        <v>239</v>
      </c>
      <c r="B17" s="479"/>
      <c r="C17" s="479"/>
      <c r="D17" s="479"/>
      <c r="E17" s="479"/>
      <c r="F17" s="479"/>
      <c r="G17" s="465"/>
      <c r="I17" s="465"/>
    </row>
    <row r="18" spans="1:9" ht="21.75" customHeight="1">
      <c r="A18" s="473" t="s">
        <v>232</v>
      </c>
      <c r="B18" s="474">
        <v>0</v>
      </c>
      <c r="C18" s="474">
        <v>0</v>
      </c>
      <c r="D18" s="474">
        <v>41208333</v>
      </c>
      <c r="E18" s="474"/>
      <c r="F18" s="474">
        <v>41208333</v>
      </c>
      <c r="G18" s="465"/>
      <c r="H18" s="463" t="s">
        <v>383</v>
      </c>
      <c r="I18" s="465" t="s">
        <v>449</v>
      </c>
    </row>
    <row r="19" spans="1:8" ht="21.75" customHeight="1">
      <c r="A19" s="476" t="s">
        <v>240</v>
      </c>
      <c r="B19" s="477">
        <v>1046500000</v>
      </c>
      <c r="C19" s="477">
        <v>0</v>
      </c>
      <c r="D19" s="477">
        <v>3075000</v>
      </c>
      <c r="E19" s="477">
        <v>0</v>
      </c>
      <c r="F19" s="477">
        <v>1049575000</v>
      </c>
      <c r="G19" s="465"/>
      <c r="H19" s="463" t="s">
        <v>384</v>
      </c>
    </row>
    <row r="20" spans="1:8" ht="21.75" customHeight="1">
      <c r="A20" s="478" t="s">
        <v>235</v>
      </c>
      <c r="B20" s="477">
        <v>0</v>
      </c>
      <c r="C20" s="477">
        <v>0</v>
      </c>
      <c r="D20" s="477">
        <v>0</v>
      </c>
      <c r="E20" s="477">
        <v>0</v>
      </c>
      <c r="F20" s="477">
        <v>0</v>
      </c>
      <c r="G20" s="465"/>
      <c r="H20" s="463" t="s">
        <v>385</v>
      </c>
    </row>
    <row r="21" spans="1:8" ht="21.75" customHeight="1">
      <c r="A21" s="478" t="s">
        <v>237</v>
      </c>
      <c r="B21" s="477">
        <v>0</v>
      </c>
      <c r="C21" s="477">
        <v>0</v>
      </c>
      <c r="D21" s="477">
        <v>0</v>
      </c>
      <c r="E21" s="477">
        <v>0</v>
      </c>
      <c r="F21" s="477">
        <v>0</v>
      </c>
      <c r="G21" s="465"/>
      <c r="H21" s="463" t="s">
        <v>386</v>
      </c>
    </row>
    <row r="22" spans="1:8" ht="21.75" customHeight="1">
      <c r="A22" s="476" t="s">
        <v>238</v>
      </c>
      <c r="B22" s="477">
        <v>0</v>
      </c>
      <c r="C22" s="477">
        <v>0</v>
      </c>
      <c r="D22" s="477">
        <v>0</v>
      </c>
      <c r="E22" s="477">
        <v>0</v>
      </c>
      <c r="F22" s="477">
        <v>0</v>
      </c>
      <c r="G22" s="465"/>
      <c r="H22" s="463" t="s">
        <v>387</v>
      </c>
    </row>
    <row r="23" spans="1:9" ht="21.75" customHeight="1">
      <c r="A23" s="420" t="s">
        <v>725</v>
      </c>
      <c r="B23" s="474">
        <v>1046500000</v>
      </c>
      <c r="C23" s="474">
        <v>0</v>
      </c>
      <c r="D23" s="474">
        <v>44283333</v>
      </c>
      <c r="E23" s="474">
        <v>0</v>
      </c>
      <c r="F23" s="474">
        <v>1090783333</v>
      </c>
      <c r="G23" s="465"/>
      <c r="I23" s="475"/>
    </row>
    <row r="24" spans="1:7" ht="21.75" customHeight="1">
      <c r="A24" s="480" t="s">
        <v>388</v>
      </c>
      <c r="B24" s="479"/>
      <c r="C24" s="479"/>
      <c r="D24" s="479"/>
      <c r="E24" s="479"/>
      <c r="F24" s="479"/>
      <c r="G24" s="465"/>
    </row>
    <row r="25" spans="1:7" ht="21.75" customHeight="1">
      <c r="A25" s="481" t="s">
        <v>242</v>
      </c>
      <c r="B25" s="474">
        <v>65081872258</v>
      </c>
      <c r="C25" s="474">
        <v>0</v>
      </c>
      <c r="D25" s="474">
        <v>1606015367</v>
      </c>
      <c r="E25" s="474">
        <v>4402495343</v>
      </c>
      <c r="F25" s="474">
        <v>71090382968</v>
      </c>
      <c r="G25" s="465"/>
    </row>
    <row r="26" spans="1:7" ht="21.75" customHeight="1">
      <c r="A26" s="482" t="s">
        <v>726</v>
      </c>
      <c r="B26" s="483">
        <v>65081872258</v>
      </c>
      <c r="C26" s="483">
        <v>0</v>
      </c>
      <c r="D26" s="483">
        <v>1602940367</v>
      </c>
      <c r="E26" s="483">
        <v>5238895343</v>
      </c>
      <c r="F26" s="483">
        <v>71923707968</v>
      </c>
      <c r="G26" s="465"/>
    </row>
    <row r="27" spans="1:7" ht="14.25">
      <c r="A27" s="484"/>
      <c r="B27" s="485"/>
      <c r="C27" s="485"/>
      <c r="D27" s="485"/>
      <c r="E27" s="485"/>
      <c r="F27" s="485"/>
      <c r="G27" s="465"/>
    </row>
    <row r="28" spans="1:7" ht="14.25">
      <c r="A28" s="484"/>
      <c r="B28" s="485"/>
      <c r="C28" s="485"/>
      <c r="D28" s="485"/>
      <c r="E28" s="485"/>
      <c r="F28" s="485"/>
      <c r="G28" s="465"/>
    </row>
    <row r="29" spans="1:7" ht="14.25">
      <c r="A29" s="484"/>
      <c r="B29" s="485"/>
      <c r="C29" s="485"/>
      <c r="D29" s="485"/>
      <c r="E29" s="485"/>
      <c r="F29" s="485"/>
      <c r="G29" s="465"/>
    </row>
    <row r="30" spans="1:7" ht="14.25">
      <c r="A30" s="484"/>
      <c r="B30" s="485"/>
      <c r="C30" s="485"/>
      <c r="D30" s="485"/>
      <c r="E30" s="485"/>
      <c r="F30" s="485"/>
      <c r="G30" s="465"/>
    </row>
    <row r="31" spans="1:7" ht="14.25">
      <c r="A31" s="484"/>
      <c r="B31" s="485"/>
      <c r="C31" s="485"/>
      <c r="D31" s="485"/>
      <c r="E31" s="485"/>
      <c r="F31" s="485"/>
      <c r="G31" s="465"/>
    </row>
    <row r="32" spans="1:7" ht="14.25">
      <c r="A32" s="484"/>
      <c r="B32" s="485"/>
      <c r="C32" s="485"/>
      <c r="D32" s="485"/>
      <c r="E32" s="485"/>
      <c r="F32" s="485"/>
      <c r="G32" s="465"/>
    </row>
    <row r="33" spans="1:7" ht="14.25">
      <c r="A33" s="484"/>
      <c r="B33" s="485"/>
      <c r="C33" s="485"/>
      <c r="D33" s="485"/>
      <c r="E33" s="485"/>
      <c r="F33" s="485"/>
      <c r="G33" s="465"/>
    </row>
    <row r="34" spans="1:7" ht="14.25">
      <c r="A34" s="484"/>
      <c r="B34" s="485"/>
      <c r="C34" s="485"/>
      <c r="D34" s="485"/>
      <c r="E34" s="485"/>
      <c r="F34" s="485"/>
      <c r="G34" s="465"/>
    </row>
    <row r="35" spans="1:7" ht="14.25">
      <c r="A35" s="484"/>
      <c r="B35" s="485"/>
      <c r="C35" s="485"/>
      <c r="D35" s="485"/>
      <c r="E35" s="485"/>
      <c r="F35" s="485"/>
      <c r="G35" s="465"/>
    </row>
    <row r="36" spans="1:7" ht="14.25">
      <c r="A36" s="484"/>
      <c r="B36" s="485"/>
      <c r="C36" s="485"/>
      <c r="D36" s="485"/>
      <c r="E36" s="485"/>
      <c r="F36" s="485"/>
      <c r="G36" s="465"/>
    </row>
    <row r="37" spans="1:7" ht="14.25">
      <c r="A37" s="484"/>
      <c r="B37" s="485"/>
      <c r="C37" s="485"/>
      <c r="D37" s="485"/>
      <c r="E37" s="485"/>
      <c r="F37" s="485"/>
      <c r="G37" s="465"/>
    </row>
    <row r="38" spans="1:7" ht="14.25">
      <c r="A38" s="484"/>
      <c r="B38" s="485"/>
      <c r="C38" s="485"/>
      <c r="D38" s="485"/>
      <c r="E38" s="485"/>
      <c r="F38" s="485"/>
      <c r="G38" s="465"/>
    </row>
    <row r="39" spans="1:7" ht="14.25">
      <c r="A39" s="484"/>
      <c r="B39" s="485"/>
      <c r="C39" s="485"/>
      <c r="D39" s="485"/>
      <c r="E39" s="485"/>
      <c r="F39" s="485"/>
      <c r="G39" s="465"/>
    </row>
    <row r="40" spans="1:7" ht="14.25">
      <c r="A40" s="484"/>
      <c r="B40" s="485"/>
      <c r="C40" s="485"/>
      <c r="D40" s="485"/>
      <c r="E40" s="485"/>
      <c r="F40" s="485"/>
      <c r="G40" s="465"/>
    </row>
    <row r="41" spans="1:7" ht="14.25">
      <c r="A41" s="484"/>
      <c r="B41" s="485"/>
      <c r="C41" s="485"/>
      <c r="D41" s="485"/>
      <c r="E41" s="485"/>
      <c r="F41" s="485"/>
      <c r="G41" s="465"/>
    </row>
    <row r="42" spans="1:7" ht="14.25">
      <c r="A42" s="484"/>
      <c r="B42" s="485"/>
      <c r="C42" s="485"/>
      <c r="D42" s="485"/>
      <c r="E42" s="485"/>
      <c r="F42" s="485"/>
      <c r="G42" s="465"/>
    </row>
    <row r="43" spans="1:7" ht="14.25">
      <c r="A43" s="484"/>
      <c r="B43" s="485"/>
      <c r="C43" s="485"/>
      <c r="D43" s="485"/>
      <c r="E43" s="485"/>
      <c r="F43" s="485"/>
      <c r="G43" s="465"/>
    </row>
    <row r="44" spans="1:7" ht="14.25">
      <c r="A44" s="484"/>
      <c r="B44" s="485"/>
      <c r="C44" s="485"/>
      <c r="D44" s="485"/>
      <c r="E44" s="485"/>
      <c r="F44" s="485"/>
      <c r="G44" s="465"/>
    </row>
    <row r="45" spans="1:7" ht="14.25">
      <c r="A45" s="484"/>
      <c r="B45" s="485"/>
      <c r="C45" s="485"/>
      <c r="D45" s="485"/>
      <c r="E45" s="485"/>
      <c r="F45" s="485"/>
      <c r="G45" s="465"/>
    </row>
    <row r="46" spans="1:7" ht="14.25">
      <c r="A46" s="484"/>
      <c r="B46" s="485"/>
      <c r="C46" s="485"/>
      <c r="D46" s="485"/>
      <c r="E46" s="485"/>
      <c r="F46" s="485"/>
      <c r="G46" s="465"/>
    </row>
    <row r="47" spans="1:7" ht="14.25">
      <c r="A47" s="484"/>
      <c r="B47" s="485"/>
      <c r="C47" s="485"/>
      <c r="D47" s="485"/>
      <c r="E47" s="485"/>
      <c r="F47" s="485"/>
      <c r="G47" s="465"/>
    </row>
    <row r="48" spans="1:7" ht="14.25">
      <c r="A48" s="484"/>
      <c r="B48" s="485"/>
      <c r="C48" s="485"/>
      <c r="D48" s="485"/>
      <c r="E48" s="485"/>
      <c r="F48" s="485"/>
      <c r="G48" s="465"/>
    </row>
    <row r="49" spans="1:7" ht="14.25">
      <c r="A49" s="484"/>
      <c r="B49" s="485"/>
      <c r="C49" s="485"/>
      <c r="D49" s="485"/>
      <c r="E49" s="485"/>
      <c r="F49" s="485"/>
      <c r="G49" s="465"/>
    </row>
    <row r="50" spans="1:7" ht="14.25">
      <c r="A50" s="484"/>
      <c r="B50" s="485"/>
      <c r="C50" s="485"/>
      <c r="D50" s="485"/>
      <c r="E50" s="485"/>
      <c r="F50" s="485"/>
      <c r="G50" s="465"/>
    </row>
    <row r="51" spans="1:7" ht="14.25">
      <c r="A51" s="484"/>
      <c r="B51" s="485"/>
      <c r="C51" s="485"/>
      <c r="D51" s="485"/>
      <c r="E51" s="485"/>
      <c r="F51" s="485"/>
      <c r="G51" s="465"/>
    </row>
    <row r="52" spans="1:7" ht="14.25">
      <c r="A52" s="484"/>
      <c r="B52" s="485"/>
      <c r="C52" s="485"/>
      <c r="D52" s="485"/>
      <c r="E52" s="485"/>
      <c r="F52" s="485"/>
      <c r="G52" s="465"/>
    </row>
    <row r="53" spans="1:7" ht="14.25">
      <c r="A53" s="484"/>
      <c r="B53" s="485"/>
      <c r="C53" s="485"/>
      <c r="D53" s="485"/>
      <c r="E53" s="485"/>
      <c r="F53" s="485"/>
      <c r="G53" s="465"/>
    </row>
    <row r="54" spans="1:7" ht="14.25">
      <c r="A54" s="484"/>
      <c r="B54" s="485"/>
      <c r="C54" s="485"/>
      <c r="D54" s="485"/>
      <c r="E54" s="485"/>
      <c r="F54" s="485"/>
      <c r="G54" s="465"/>
    </row>
    <row r="55" spans="1:7" ht="14.25">
      <c r="A55" s="484"/>
      <c r="B55" s="485"/>
      <c r="C55" s="485"/>
      <c r="D55" s="485"/>
      <c r="E55" s="485"/>
      <c r="F55" s="485"/>
      <c r="G55" s="465"/>
    </row>
    <row r="56" spans="1:7" ht="14.25">
      <c r="A56" s="484"/>
      <c r="B56" s="485"/>
      <c r="C56" s="485"/>
      <c r="D56" s="485"/>
      <c r="E56" s="485"/>
      <c r="F56" s="485"/>
      <c r="G56" s="465"/>
    </row>
    <row r="57" spans="1:7" ht="14.25">
      <c r="A57" s="484"/>
      <c r="B57" s="485"/>
      <c r="C57" s="485"/>
      <c r="D57" s="485"/>
      <c r="E57" s="485"/>
      <c r="F57" s="485"/>
      <c r="G57" s="465"/>
    </row>
    <row r="58" spans="1:7" ht="14.25">
      <c r="A58" s="484"/>
      <c r="B58" s="485"/>
      <c r="C58" s="485"/>
      <c r="D58" s="485"/>
      <c r="E58" s="485"/>
      <c r="F58" s="485"/>
      <c r="G58" s="465"/>
    </row>
    <row r="59" spans="1:7" ht="14.25">
      <c r="A59" s="484"/>
      <c r="B59" s="485"/>
      <c r="C59" s="485"/>
      <c r="D59" s="485"/>
      <c r="E59" s="485"/>
      <c r="F59" s="485"/>
      <c r="G59" s="465"/>
    </row>
    <row r="60" spans="1:7" ht="14.25">
      <c r="A60" s="484"/>
      <c r="B60" s="485"/>
      <c r="C60" s="485"/>
      <c r="D60" s="485"/>
      <c r="E60" s="485"/>
      <c r="F60" s="485"/>
      <c r="G60" s="465"/>
    </row>
    <row r="61" spans="1:7" ht="14.25">
      <c r="A61" s="484"/>
      <c r="B61" s="485"/>
      <c r="C61" s="485"/>
      <c r="D61" s="485"/>
      <c r="E61" s="485"/>
      <c r="F61" s="485"/>
      <c r="G61" s="465"/>
    </row>
    <row r="62" spans="1:7" ht="14.25">
      <c r="A62" s="484"/>
      <c r="B62" s="485"/>
      <c r="C62" s="485"/>
      <c r="D62" s="485"/>
      <c r="E62" s="485"/>
      <c r="F62" s="485"/>
      <c r="G62" s="465"/>
    </row>
    <row r="63" spans="1:7" ht="14.25">
      <c r="A63" s="484"/>
      <c r="B63" s="485"/>
      <c r="C63" s="485"/>
      <c r="D63" s="485"/>
      <c r="E63" s="485"/>
      <c r="F63" s="485"/>
      <c r="G63" s="465"/>
    </row>
    <row r="64" spans="1:7" ht="14.25">
      <c r="A64" s="484"/>
      <c r="B64" s="485"/>
      <c r="C64" s="485"/>
      <c r="D64" s="485"/>
      <c r="E64" s="485"/>
      <c r="F64" s="485"/>
      <c r="G64" s="465"/>
    </row>
    <row r="65" spans="1:7" ht="14.25">
      <c r="A65" s="484"/>
      <c r="B65" s="485"/>
      <c r="C65" s="485"/>
      <c r="D65" s="485"/>
      <c r="E65" s="485"/>
      <c r="F65" s="485"/>
      <c r="G65" s="465"/>
    </row>
    <row r="66" spans="1:7" ht="14.25">
      <c r="A66" s="484"/>
      <c r="B66" s="485"/>
      <c r="C66" s="485"/>
      <c r="D66" s="485"/>
      <c r="E66" s="485"/>
      <c r="F66" s="485"/>
      <c r="G66" s="465"/>
    </row>
    <row r="67" spans="1:7" ht="14.25">
      <c r="A67" s="484"/>
      <c r="B67" s="485"/>
      <c r="C67" s="485"/>
      <c r="D67" s="485"/>
      <c r="E67" s="485"/>
      <c r="F67" s="485"/>
      <c r="G67" s="465"/>
    </row>
    <row r="68" spans="1:7" ht="14.25">
      <c r="A68" s="484"/>
      <c r="B68" s="485"/>
      <c r="C68" s="485"/>
      <c r="D68" s="485"/>
      <c r="E68" s="485"/>
      <c r="F68" s="485"/>
      <c r="G68" s="465"/>
    </row>
    <row r="69" spans="1:7" ht="14.25">
      <c r="A69" s="484"/>
      <c r="B69" s="485"/>
      <c r="C69" s="485"/>
      <c r="D69" s="485"/>
      <c r="E69" s="485"/>
      <c r="F69" s="485"/>
      <c r="G69" s="465"/>
    </row>
    <row r="70" spans="1:7" ht="14.25">
      <c r="A70" s="484"/>
      <c r="B70" s="485"/>
      <c r="C70" s="485"/>
      <c r="D70" s="485"/>
      <c r="E70" s="485"/>
      <c r="F70" s="485"/>
      <c r="G70" s="465"/>
    </row>
    <row r="71" spans="1:7" ht="14.25">
      <c r="A71" s="484"/>
      <c r="B71" s="485"/>
      <c r="C71" s="485"/>
      <c r="D71" s="485"/>
      <c r="E71" s="485"/>
      <c r="F71" s="485"/>
      <c r="G71" s="465"/>
    </row>
    <row r="72" spans="1:7" ht="14.25">
      <c r="A72" s="484"/>
      <c r="B72" s="485"/>
      <c r="C72" s="485"/>
      <c r="D72" s="485"/>
      <c r="E72" s="485"/>
      <c r="F72" s="485"/>
      <c r="G72" s="465"/>
    </row>
    <row r="73" spans="1:7" ht="14.25">
      <c r="A73" s="484"/>
      <c r="B73" s="485"/>
      <c r="C73" s="485"/>
      <c r="D73" s="485"/>
      <c r="E73" s="485"/>
      <c r="F73" s="485"/>
      <c r="G73" s="465"/>
    </row>
    <row r="74" spans="1:7" ht="14.25">
      <c r="A74" s="484"/>
      <c r="B74" s="485"/>
      <c r="C74" s="485"/>
      <c r="D74" s="485"/>
      <c r="E74" s="485"/>
      <c r="F74" s="485"/>
      <c r="G74" s="465"/>
    </row>
    <row r="75" spans="1:7" ht="14.25">
      <c r="A75" s="484"/>
      <c r="B75" s="485"/>
      <c r="C75" s="485"/>
      <c r="D75" s="485"/>
      <c r="E75" s="485"/>
      <c r="F75" s="485"/>
      <c r="G75" s="465"/>
    </row>
    <row r="76" spans="1:7" ht="14.25">
      <c r="A76" s="484"/>
      <c r="B76" s="485"/>
      <c r="C76" s="485"/>
      <c r="D76" s="485"/>
      <c r="E76" s="485"/>
      <c r="F76" s="485"/>
      <c r="G76" s="465"/>
    </row>
    <row r="77" spans="1:7" ht="14.25">
      <c r="A77" s="484"/>
      <c r="B77" s="485"/>
      <c r="C77" s="485"/>
      <c r="D77" s="485"/>
      <c r="E77" s="485"/>
      <c r="F77" s="485"/>
      <c r="G77" s="465"/>
    </row>
    <row r="78" spans="1:7" ht="14.25">
      <c r="A78" s="484"/>
      <c r="B78" s="485"/>
      <c r="C78" s="485"/>
      <c r="D78" s="485"/>
      <c r="E78" s="485"/>
      <c r="F78" s="485"/>
      <c r="G78" s="465"/>
    </row>
    <row r="79" spans="1:7" ht="14.25">
      <c r="A79" s="484"/>
      <c r="B79" s="485"/>
      <c r="C79" s="485"/>
      <c r="D79" s="485"/>
      <c r="E79" s="485"/>
      <c r="F79" s="485"/>
      <c r="G79" s="465"/>
    </row>
    <row r="80" spans="1:7" ht="14.25">
      <c r="A80" s="484"/>
      <c r="B80" s="485"/>
      <c r="C80" s="485"/>
      <c r="D80" s="485"/>
      <c r="E80" s="485"/>
      <c r="F80" s="485"/>
      <c r="G80" s="465"/>
    </row>
    <row r="81" spans="1:7" ht="14.25">
      <c r="A81" s="484"/>
      <c r="B81" s="485"/>
      <c r="C81" s="485"/>
      <c r="D81" s="485"/>
      <c r="E81" s="485"/>
      <c r="F81" s="485"/>
      <c r="G81" s="465"/>
    </row>
    <row r="82" spans="1:7" ht="14.25">
      <c r="A82" s="484"/>
      <c r="B82" s="485"/>
      <c r="C82" s="485"/>
      <c r="D82" s="485"/>
      <c r="E82" s="485"/>
      <c r="F82" s="485"/>
      <c r="G82" s="465"/>
    </row>
    <row r="83" spans="1:7" ht="14.25">
      <c r="A83" s="484"/>
      <c r="B83" s="485"/>
      <c r="C83" s="485"/>
      <c r="D83" s="485"/>
      <c r="E83" s="485"/>
      <c r="F83" s="485"/>
      <c r="G83" s="465"/>
    </row>
    <row r="84" spans="1:7" ht="14.25">
      <c r="A84" s="484"/>
      <c r="B84" s="485"/>
      <c r="C84" s="485"/>
      <c r="D84" s="485"/>
      <c r="E84" s="485"/>
      <c r="F84" s="485"/>
      <c r="G84" s="465"/>
    </row>
    <row r="85" spans="1:7" ht="14.25">
      <c r="A85" s="484"/>
      <c r="B85" s="485"/>
      <c r="C85" s="485"/>
      <c r="D85" s="485"/>
      <c r="E85" s="485"/>
      <c r="F85" s="485"/>
      <c r="G85" s="465"/>
    </row>
    <row r="86" spans="1:7" ht="14.25">
      <c r="A86" s="484"/>
      <c r="B86" s="485"/>
      <c r="C86" s="485"/>
      <c r="D86" s="485"/>
      <c r="E86" s="485"/>
      <c r="F86" s="485"/>
      <c r="G86" s="465"/>
    </row>
    <row r="87" spans="1:7" ht="14.25">
      <c r="A87" s="484"/>
      <c r="B87" s="485"/>
      <c r="C87" s="485"/>
      <c r="D87" s="485"/>
      <c r="E87" s="485"/>
      <c r="F87" s="485"/>
      <c r="G87" s="465"/>
    </row>
    <row r="88" spans="1:7" ht="14.25">
      <c r="A88" s="484"/>
      <c r="B88" s="485"/>
      <c r="C88" s="485"/>
      <c r="D88" s="485"/>
      <c r="E88" s="485"/>
      <c r="F88" s="485"/>
      <c r="G88" s="465"/>
    </row>
    <row r="89" spans="1:7" ht="14.25">
      <c r="A89" s="484"/>
      <c r="B89" s="485"/>
      <c r="C89" s="485"/>
      <c r="D89" s="485"/>
      <c r="E89" s="485"/>
      <c r="F89" s="485"/>
      <c r="G89" s="465"/>
    </row>
    <row r="90" spans="1:7" ht="14.25">
      <c r="A90" s="484"/>
      <c r="B90" s="485"/>
      <c r="C90" s="485"/>
      <c r="D90" s="485"/>
      <c r="E90" s="485"/>
      <c r="F90" s="485"/>
      <c r="G90" s="465"/>
    </row>
  </sheetData>
  <sheetProtection/>
  <mergeCells count="1">
    <mergeCell ref="G2:G3"/>
  </mergeCells>
  <printOptions horizontalCentered="1"/>
  <pageMargins left="0.75" right="0.33" top="0.32" bottom="0.41" header="0.34" footer="0.21"/>
  <pageSetup horizontalDpi="600" verticalDpi="600" orientation="landscape" paperSize="9" r:id="rId1"/>
  <headerFooter alignWithMargins="0">
    <oddFooter>&amp;C18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Smart</dc:creator>
  <cp:keywords/>
  <dc:description/>
  <cp:lastModifiedBy>WinXP</cp:lastModifiedBy>
  <cp:lastPrinted>2012-11-10T10:34:41Z</cp:lastPrinted>
  <dcterms:created xsi:type="dcterms:W3CDTF">2010-04-07T01:19:22Z</dcterms:created>
  <dcterms:modified xsi:type="dcterms:W3CDTF">2012-11-14T09:44:47Z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